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84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16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080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1084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1085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16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16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1110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<sst xmlns="http://schemas.openxmlformats.org/spreadsheetml/2006/main" count="3243" uniqueCount="2075">
  <si>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</si>
  <si>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</si>
  <si>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</si>
  <si>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</si>
  <si>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</si>
  <si>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</si>
  <si>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</si>
  <si>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</si>
  <si>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</si>
  <si>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</si>
  <si>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</si>
  <si>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</si>
  <si>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</si>
  <si>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</si>
  <si>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</si>
  <si>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</si>
  <si>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</si>
  <si>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</si>
  <si>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</si>
  <si>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</si>
  <si>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</si>
  <si>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</si>
  <si>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</si>
  <si>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</si>
  <si>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</si>
  <si>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</si>
  <si>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</si>
  <si>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</si>
  <si>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</si>
  <si>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</si>
  <si>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</si>
  <si>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</si>
  <si>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</si>
  <si>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</si>
  <si>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</si>
  <si>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</si>
  <si>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</si>
  <si>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</si>
  <si>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</si>
  <si>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</si>
  <si>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</si>
  <si>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</si>
  <si>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</si>
  <si>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</si>
  <si>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</si>
  <si>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</si>
  <si>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</si>
  <si>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</si>
  <si>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</si>
  <si>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</si>
  <si>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</si>
  <si>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</si>
  <si>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</si>
  <si>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</si>
  <si>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</si>
  <si>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</si>
  <si>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</si>
  <si>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</si>
  <si>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</si>
  <si>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</si>
  <si>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</si>
  <si>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</si>
  <si>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</si>
  <si>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</si>
  <si>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</si>
  <si>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</si>
  <si>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</si>
  <si>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</si>
  <si>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</si>
  <si>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</si>
  <si>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</si>
  <si>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</si>
  <si>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</si>
  <si>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</si>
  <si>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</si>
  <si>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</si>
  <si>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</si>
  <si>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</si>
  <si>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</si>
  <si>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</si>
  <si>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</si>
  <si>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</si>
  <si>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</si>
  <si>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</si>
  <si>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</si>
  <si>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</si>
  <si>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</si>
  <si>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</si>
  <si>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</si>
  <si>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</si>
  <si>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</si>
  <si>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</si>
  <si>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</si>
  <si>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</si>
  <si>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</si>
  <si>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</si>
  <si>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</si>
  <si>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</si>
  <si>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</si>
  <si>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</si>
  <si>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</si>
  <si>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</si>
  <si>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</si>
  <si>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</si>
  <si>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</si>
  <si>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</si>
  <si>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</si>
  <si>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</si>
  <si>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</si>
  <si>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</si>
  <si>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</si>
  <si>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</si>
  <si>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</si>
  <si>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</si>
  <si>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</si>
  <si>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</si>
  <si>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</si>
  <si>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</si>
  <si>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</si>
  <si>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</si>
  <si>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</si>
  <si>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</si>
  <si>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</si>
  <si>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</si>
  <si>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</si>
  <si>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</si>
  <si>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</si>
  <si>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</si>
  <si>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</si>
  <si>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</si>
  <si>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</si>
  <si>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</si>
  <si>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</si>
  <si>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</si>
  <si>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</si>
  <si>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</si>
  <si>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</si>
  <si>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</si>
  <si>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</si>
  <si>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</si>
  <si>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</si>
  <si>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</si>
  <si>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</si>
  <si>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</si>
  <si>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</si>
  <si>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</si>
  <si>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</si>
  <si>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</si>
  <si>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</si>
  <si>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</si>
  <si>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</si>
  <si>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</si>
  <si>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</si>
  <si>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</si>
  <si>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</si>
  <si>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</si>
  <si>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</si>
  <si>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</si>
  <si>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</si>
  <si>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</si>
  <si>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</si>
  <si>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</si>
  <si>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</si>
  <si>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</si>
  <si>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</si>
  <si>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</si>
  <si>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</si>
  <si>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</si>
  <si>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</si>
  <si>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</si>
  <si>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</si>
  <si>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</si>
  <si>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</si>
  <si>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</si>
  <si>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</si>
  <si>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</si>
  <si>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</si>
  <si>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</si>
  <si>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</si>
  <si>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</si>
  <si>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</si>
  <si>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</si>
  <si>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</si>
  <si>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</si>
  <si>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</si>
  <si>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</si>
  <si>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</si>
  <si>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</si>
  <si>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</si>
  <si>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</si>
  <si>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</si>
  <si>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</si>
  <si>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</si>
  <si>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</si>
  <si>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</si>
  <si>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</si>
  <si>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</si>
  <si>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</si>
  <si>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</si>
  <si>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</si>
  <si>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</si>
  <si>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</si>
  <si>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</si>
  <si>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</si>
  <si>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</si>
  <si>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</si>
  <si>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</si>
  <si>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</si>
  <si>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</si>
  <si>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</si>
  <si>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</si>
  <si>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</si>
  <si>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</si>
  <si>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</si>
  <si>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</si>
  <si>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</si>
  <si>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</si>
  <si>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</si>
  <si>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</si>
  <si>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</si>
  <si>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</si>
  <si>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</si>
  <si>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</si>
  <si>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</si>
  <si>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</si>
  <si>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</si>
  <si>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</si>
  <si>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</si>
  <si>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</si>
  <si>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</si>
  <si>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</si>
  <si>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</si>
  <si>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</si>
  <si>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</si>
  <si>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</si>
  <si>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</si>
  <si>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</si>
  <si>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</si>
  <si>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</si>
  <si>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</si>
  <si>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</si>
  <si>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</si>
  <si>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</si>
  <si>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</si>
  <si>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</si>
  <si>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</si>
  <si>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</si>
  <si>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</si>
  <si>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</si>
  <si>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</si>
  <si>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</si>
  <si>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</si>
  <si>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</si>
  <si>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</si>
  <si>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</si>
  <si>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</si>
  <si>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</si>
  <si>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</si>
  <si>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</si>
  <si>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</si>
  <si>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</si>
  <si>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</si>
  <si>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</si>
  <si>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</si>
  <si>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</si>
  <si>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</si>
  <si>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</si>
  <si>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</si>
  <si>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</si>
  <si>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</si>
  <si>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</si>
  <si>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</si>
  <si>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</si>
  <si>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</si>
  <si>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</si>
  <si>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</si>
  <si>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</si>
  <si>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</si>
  <si>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</si>
  <si>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</si>
  <si>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</si>
  <si>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</si>
  <si>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</si>
  <si>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</si>
  <si>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</si>
  <si>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</si>
  <si>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</si>
  <si>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</si>
  <si>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</si>
  <si>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</si>
  <si>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</si>
  <si>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</si>
  <si>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</si>
  <si>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</si>
  <si>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</si>
  <si>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</si>
  <si>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</si>
  <si>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</si>
  <si>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</si>
  <si>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</si>
  <si>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</si>
  <si>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</si>
  <si>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</si>
  <si>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</si>
  <si>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</si>
  <si>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</si>
  <si>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</si>
  <si>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</si>
  <si>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</si>
  <si>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</si>
  <si>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</si>
  <si>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</si>
  <si>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</si>
  <si>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</si>
  <si>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</si>
  <si>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</si>
  <si>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</si>
  <si>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</si>
  <si>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</si>
  <si>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</si>
  <si>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</si>
  <si>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</si>
  <si>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</si>
  <si>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</si>
  <si>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</si>
  <si>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</si>
  <si>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</si>
  <si>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</si>
  <si>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</si>
  <si>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</si>
  <si>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</si>
  <si>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</si>
  <si>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</si>
  <si>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</si>
  <si>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</si>
  <si>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</si>
  <si>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</si>
  <si>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</si>
  <si>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</si>
  <si>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</si>
  <si>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</si>
  <si>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</si>
  <si>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</si>
  <si>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</si>
  <si>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</si>
  <si>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</si>
  <si>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</si>
  <si>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</si>
  <si>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</si>
  <si>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</si>
  <si>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</si>
  <si>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</si>
  <si>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</si>
  <si>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</si>
  <si>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</si>
  <si>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</si>
  <si>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</si>
  <si>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</si>
  <si>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</si>
  <si>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</si>
  <si>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</si>
  <si>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</si>
  <si>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</si>
  <si>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</si>
  <si>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</si>
  <si>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</si>
  <si>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</si>
  <si>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</si>
  <si>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</si>
  <si>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</si>
  <si>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</si>
  <si>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</si>
  <si>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</si>
  <si>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</si>
  <si>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</si>
  <si>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</si>
  <si>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</si>
  <si>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</si>
  <si>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</si>
  <si>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</si>
  <si>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</si>
  <si>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</si>
  <si>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</si>
  <si>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</si>
  <si>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</si>
  <si>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</si>
  <si>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</si>
  <si>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</si>
  <si>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</si>
  <si>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</si>
  <si>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</si>
  <si>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</si>
  <si>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</si>
  <si>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</si>
  <si>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</si>
  <si>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</si>
  <si>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</si>
  <si>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</si>
  <si>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</si>
  <si>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</si>
  <si>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</si>
  <si>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</si>
  <si>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</si>
  <si>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</si>
  <si>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</si>
  <si>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</si>
  <si>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</si>
  <si>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</si>
  <si>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</si>
  <si>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</si>
  <si>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</si>
  <si>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</si>
  <si>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</si>
  <si>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</si>
  <si>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</si>
  <si>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</si>
  <si>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</si>
  <si>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</si>
  <si>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</si>
  <si>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</si>
  <si>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</si>
  <si>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</si>
  <si>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</si>
  <si>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</si>
  <si>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</si>
  <si>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</si>
  <si>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</si>
  <si>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</si>
  <si>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</si>
  <si>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</si>
  <si>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</si>
  <si>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</si>
  <si>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</si>
  <si>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</si>
  <si>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</si>
  <si>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</si>
  <si>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</si>
  <si>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</si>
  <si>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</si>
  <si>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</si>
  <si>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</si>
  <si>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</si>
  <si>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</si>
  <si>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</si>
  <si>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</si>
  <si>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</si>
  <si>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</si>
  <si>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</si>
  <si>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</si>
  <si>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</si>
  <si>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</si>
  <si>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</si>
  <si>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</si>
  <si>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</si>
  <si>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</si>
  <si>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</si>
  <si>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</si>
  <si>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</si>
  <si>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</si>
  <si>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</si>
  <si>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</si>
  <si>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</si>
  <si>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</si>
  <si>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</si>
  <si>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</si>
  <si>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</si>
  <si>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</si>
  <si>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</si>
  <si>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</si>
  <si>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</si>
  <si>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</si>
  <si>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</si>
  <si>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</si>
  <si>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</si>
  <si>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</si>
  <si>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</si>
  <si>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</si>
  <si>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</si>
  <si>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</si>
  <si>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</si>
  <si>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</si>
  <si>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</si>
  <si>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</si>
  <si>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</si>
  <si>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</si>
  <si>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</si>
  <si>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</si>
  <si>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</si>
  <si>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</si>
  <si>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</si>
  <si>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</si>
  <si>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</si>
  <si>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</si>
  <si>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</si>
  <si>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</si>
  <si>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</si>
  <si>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</si>
  <si>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</si>
  <si>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</si>
  <si>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</si>
  <si>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</si>
  <si>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</si>
  <si>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</si>
  <si>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</si>
  <si>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</si>
  <si>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</si>
  <si>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</si>
  <si>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</si>
  <si>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</si>
  <si>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</si>
  <si>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</si>
  <si>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</si>
  <si>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</si>
  <si>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</si>
  <si>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</si>
  <si>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</si>
  <si>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</si>
  <si>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</si>
  <si>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</si>
  <si>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</si>
  <si>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</si>
  <si>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</si>
  <si>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</si>
  <si>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</si>
  <si>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</si>
  <si>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</si>
  <si>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</si>
  <si>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</si>
  <si>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</si>
  <si>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</si>
  <si>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</si>
  <si>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</si>
  <si>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</si>
  <si>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</si>
  <si>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</si>
  <si>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</si>
  <si>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</si>
  <si>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</si>
  <si>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</si>
  <si>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</si>
  <si>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</si>
  <si>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</si>
  <si>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</si>
  <si>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</si>
  <si>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</si>
  <si>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</si>
  <si>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</si>
  <si>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</si>
  <si>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</si>
  <si>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</si>
  <si>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</si>
  <si>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</si>
  <si>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</si>
  <si>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</si>
  <si>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</si>
  <si>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</si>
  <si>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</si>
  <si>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</si>
  <si>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</si>
  <si>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</si>
  <si>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</si>
  <si>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</si>
  <si>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</si>
  <si>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</si>
  <si>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</si>
  <si>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</si>
  <si>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</si>
  <si>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</si>
  <si>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</si>
  <si>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</si>
  <si>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</si>
  <si>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</si>
  <si>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</si>
  <si>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</si>
  <si>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</si>
  <si>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</si>
  <si>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</si>
  <si>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</si>
  <si>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</si>
  <si>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</si>
  <si>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</si>
  <si>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</si>
  <si>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</si>
  <si>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</si>
  <si>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</si>
  <si>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</si>
  <si>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</si>
  <si>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</si>
  <si>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</si>
  <si>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</si>
  <si>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</si>
  <si>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</si>
  <si>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</si>
  <si>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</si>
  <si>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</si>
  <si>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</si>
  <si>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</si>
  <si>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</si>
  <si>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</si>
  <si>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</si>
  <si>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</si>
  <si>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</si>
  <si>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</si>
  <si>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</si>
  <si>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</si>
  <si>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</si>
  <si>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</si>
  <si>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</si>
  <si>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</si>
  <si>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</si>
  <si>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</si>
  <si>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</si>
  <si>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</si>
  <si>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</si>
  <si>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</si>
  <si>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</si>
  <si>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</si>
  <si>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</si>
  <si>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</si>
  <si>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</si>
  <si>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</si>
  <si>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</si>
  <si>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</si>
  <si>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</si>
  <si>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</si>
  <si>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</si>
  <si>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</si>
  <si>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</si>
  <si>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</si>
  <si>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</si>
  <si>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</si>
  <si>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</si>
  <si>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</si>
  <si>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</si>
  <si>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</si>
  <si>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</si>
  <si>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</si>
  <si>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</si>
  <si>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</si>
  <si>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</si>
  <si>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</si>
  <si>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</si>
  <si>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</si>
  <si>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</si>
  <si>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</si>
  <si>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</si>
  <si>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</si>
  <si>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</si>
  <si>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</si>
  <si>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</si>
  <si>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</si>
  <si>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</si>
  <si>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</si>
  <si>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</si>
  <si>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</si>
  <si>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</si>
  <si>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</si>
  <si>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</si>
  <si>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</si>
  <si>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</si>
  <si>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</si>
  <si>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</si>
  <si>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</si>
  <si>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</si>
  <si>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</si>
  <si>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</si>
  <si>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</si>
  <si>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</si>
  <si>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</si>
  <si>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</si>
  <si>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</si>
  <si>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</si>
  <si>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</si>
  <si>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</si>
  <si>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</si>
  <si>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</si>
  <si>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</si>
  <si>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</si>
  <si>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</si>
  <si>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</si>
  <si>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</si>
  <si>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</si>
  <si>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</si>
  <si>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</si>
  <si>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</si>
  <si>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</si>
  <si>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</si>
  <si>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</si>
  <si>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</si>
  <si>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</si>
  <si>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</si>
  <si>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</si>
  <si>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</si>
  <si>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</si>
  <si>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</si>
  <si>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</si>
  <si>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</si>
  <si>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</si>
  <si>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</si>
  <si>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</si>
  <si>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</si>
  <si>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</si>
  <si>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</si>
  <si>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</si>
  <si>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</si>
  <si>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</si>
  <si>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</si>
  <si>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</si>
  <si>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</si>
  <si>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</si>
  <si>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</si>
  <si>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</si>
  <si>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</si>
  <si>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</si>
  <si>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</si>
  <si>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</si>
  <si>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</si>
  <si>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</si>
  <si>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</si>
  <si>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</si>
  <si>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</si>
  <si>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</si>
  <si>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</si>
  <si>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</si>
  <si>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</si>
  <si>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</si>
  <si>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</si>
  <si>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</si>
  <si>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</si>
  <si>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</si>
  <si>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</si>
  <si>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</si>
  <si>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</si>
  <si>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</si>
  <si>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</si>
  <si>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</si>
  <si>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</si>
  <si>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</si>
  <si>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</si>
  <si>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</si>
  <si>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</si>
  <si>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</si>
  <si>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</si>
  <si>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</si>
  <si>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</si>
  <si>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</si>
  <si>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</si>
  <si>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</si>
  <si>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</si>
  <si>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</si>
  <si>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</si>
  <si>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</si>
  <si>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</si>
  <si>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</si>
  <si>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</si>
  <si>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</si>
  <si>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</si>
  <si>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</si>
  <si>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</si>
  <si>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</si>
  <si>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</si>
  <si>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</si>
  <si>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</si>
  <si>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</si>
  <si>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</si>
  <si>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</si>
  <si>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</si>
  <si>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</si>
  <si>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</si>
  <si>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</si>
  <si>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</si>
  <si>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</si>
  <si>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</si>
  <si>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</si>
  <si>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</si>
  <si>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</si>
  <si>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</si>
  <si>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</si>
  <si>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</si>
  <si>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</si>
  <si>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</si>
  <si>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</si>
  <si>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</si>
  <si>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</si>
  <si>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</si>
  <si>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</si>
  <si>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</si>
  <si>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</si>
  <si>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</si>
  <si>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</si>
  <si>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</si>
  <si>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</si>
  <si>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</si>
  <si>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</si>
  <si>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</si>
  <si>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</si>
  <si>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</si>
  <si>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</si>
  <si>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</si>
  <si>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</si>
  <si>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</si>
  <si>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</si>
  <si>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</si>
  <si>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</si>
  <si>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</si>
  <si>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</si>
  <si>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</si>
  <si>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</si>
  <si>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</si>
  <si>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</si>
  <si>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</si>
  <si>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</si>
  <si>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</si>
  <si>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</si>
  <si>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</si>
  <si>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</si>
  <si>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</si>
  <si>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</si>
  <si>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</si>
  <si>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</si>
  <si>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</si>
  <si>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</si>
  <si>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</si>
  <si>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</si>
  <si>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</si>
  <si>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</si>
  <si>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</si>
  <si>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</si>
  <si>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</si>
  <si>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</si>
  <si>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</si>
  <si>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</si>
  <si>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</si>
  <si>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</si>
  <si>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</si>
  <si>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</si>
  <si>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</si>
  <si>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</si>
  <si>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</si>
  <si>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</si>
  <si>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</si>
  <si>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</si>
  <si>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</si>
  <si>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</si>
  <si>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</si>
  <si>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</si>
  <si>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</si>
  <si>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</si>
  <si>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</si>
  <si>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</si>
  <si>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</si>
  <si>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</si>
  <si>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</si>
  <si>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</si>
  <si>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</si>
  <si>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</si>
  <si>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</si>
  <si>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</si>
  <si>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</si>
  <si>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</si>
  <si>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</si>
  <si>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</si>
  <si>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</si>
  <si>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</si>
  <si>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</si>
  <si>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</si>
  <si>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</si>
  <si>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</si>
  <si>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</si>
  <si>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</si>
  <si>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</si>
  <si>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</si>
  <si>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</si>
  <si>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</si>
  <si>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</si>
  <si>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</si>
  <si>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</si>
  <si>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</si>
  <si>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</si>
  <si>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</si>
  <si>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</si>
  <si>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</si>
  <si>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</si>
  <si>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</si>
  <si>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</si>
  <si>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</si>
  <si>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</si>
  <si>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</si>
  <si>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</si>
  <si>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</si>
  <si>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</si>
  <si>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</si>
  <si>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</si>
  <si>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</si>
  <si>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</si>
  <si>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</si>
  <si>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</si>
  <si>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</si>
  <si>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</si>
  <si>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</si>
  <si>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</si>
  <si>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</si>
  <si>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</si>
  <si>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</si>
  <si>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</si>
  <si>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</si>
  <si>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</si>
  <si>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</si>
  <si>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</si>
  <si>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</si>
  <si>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</si>
  <si>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</si>
  <si>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</si>
  <si>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</si>
  <si>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</si>
  <si>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</si>
  <si>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</si>
  <si>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</si>
  <si>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</si>
  <si>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</si>
  <si>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</si>
  <si>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</si>
  <si>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</si>
  <si>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</si>
  <si>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</si>
  <si>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</si>
  <si>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</si>
  <si>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</si>
  <si>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</si>
  <si>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</si>
  <si>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</si>
  <si>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</si>
  <si>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</si>
  <si>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</si>
  <si>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</si>
  <si>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</si>
  <si>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</si>
  <si>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</si>
  <si>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</si>
  <si>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</si>
  <si>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</si>
  <si>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</si>
  <si>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</si>
  <si>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</si>
  <si>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</si>
  <si>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</si>
  <si>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</si>
  <si>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</si>
  <si>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</si>
  <si>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</si>
  <si>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</si>
  <si>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</si>
  <si>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</si>
  <si>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</si>
  <si>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</si>
  <si>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</si>
  <si>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</si>
  <si>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</si>
  <si>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</si>
  <si>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</si>
  <si>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</si>
  <si>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</si>
  <si>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</si>
  <si>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</si>
  <si>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</si>
  <si>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</si>
  <si>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</si>
  <si>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</si>
  <si>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</si>
  <si>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</si>
  <si>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</si>
  <si>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</si>
  <si>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</si>
  <si>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</si>
  <si>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</si>
  <si>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</si>
  <si>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</si>
  <si>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</si>
  <si>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</si>
  <si>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</si>
  <si>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</si>
  <si>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</si>
  <si>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</si>
  <si>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</si>
  <si>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</si>
  <si>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</si>
  <si>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</si>
  <si>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</si>
  <si>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</si>
  <si>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</si>
  <si>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</si>
  <si>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</si>
  <si>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</si>
  <si>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</si>
  <si>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</si>
  <si>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</si>
  <si>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</si>
  <si>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</si>
  <si>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</si>
  <si>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</si>
  <si>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</si>
  <si>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</si>
  <si>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</si>
  <si>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</si>
  <si>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</si>
  <si>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</si>
  <si>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</si>
  <si>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</si>
  <si>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</si>
  <si>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</si>
  <si>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</si>
  <si>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</si>
  <si>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</si>
  <si>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</si>
  <si>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</si>
  <si>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</si>
  <si>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</si>
  <si>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</si>
  <si>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</si>
  <si>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</si>
  <si>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</si>
  <si>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</si>
  <si>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</si>
  <si>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</si>
  <si>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</si>
  <si>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</si>
  <si>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</si>
  <si>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</si>
  <si>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</si>
  <si>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</si>
  <si>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</si>
  <si>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</si>
  <si>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</si>
  <si>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</si>
  <si>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</si>
  <si>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</si>
  <si>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</si>
  <si>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</si>
  <si>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</si>
  <si>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</si>
  <si>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</si>
  <si>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</si>
  <si>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</si>
  <si>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</si>
  <si>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</si>
  <si>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</si>
  <si>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</si>
  <si>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</si>
  <si>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</si>
  <si>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</si>
  <si>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</si>
  <si>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</si>
  <si>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</si>
  <si>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</si>
  <si>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</si>
  <si>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</si>
  <si>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</si>
  <si>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</si>
  <si>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</si>
  <si>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</si>
  <si>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</si>
  <si>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</si>
  <si>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</si>
  <si>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</si>
  <si>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</si>
  <si>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</si>
  <si>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</si>
  <si>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</si>
  <si>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</si>
  <si>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</si>
  <si>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</si>
  <si>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</si>
  <si>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</si>
  <si>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</si>
  <si>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</si>
  <si>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</si>
  <si>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</si>
  <si>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</si>
  <si>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</si>
  <si>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</si>
  <si>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</si>
  <si>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</si>
  <si>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</si>
  <si>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</si>
  <si>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</si>
  <si>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</si>
  <si>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</si>
  <si>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</si>
  <si>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</si>
  <si>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</si>
  <si>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</si>
  <si>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</si>
  <si>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</si>
  <si>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</si>
  <si>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</si>
  <si>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</si>
  <si>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</si>
  <si>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</si>
  <si>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</si>
  <si>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</si>
  <si>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</si>
  <si>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</si>
  <si>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</si>
  <si>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</si>
  <si>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</si>
  <si>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</si>
  <si>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</si>
  <si>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</si>
  <si>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</si>
  <si>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</si>
  <si>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</si>
  <si>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</si>
  <si>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</si>
  <si>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</si>
  <si>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</si>
  <si>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</si>
  <si>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</si>
  <si>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</si>
  <si>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</si>
  <si>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</si>
  <si>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</si>
  <si>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</si>
  <si>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</si>
  <si>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</si>
  <si>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</si>
  <si>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</si>
  <si>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</si>
  <si>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</si>
  <si>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</si>
  <si>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</si>
  <si>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</si>
  <si>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</si>
  <si>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</si>
  <si>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</si>
  <si>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</si>
  <si>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</si>
  <si>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</si>
  <si>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</si>
  <si>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</si>
  <si>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</si>
  <si>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</si>
  <si>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</si>
  <si>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</si>
  <si>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</si>
  <si>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</si>
  <si>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</si>
  <si>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</si>
  <si>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</si>
  <si>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</si>
  <si>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</si>
  <si>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</si>
  <si>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</si>
  <si>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</si>
  <si>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</si>
  <si>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</si>
  <si>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</si>
  <si>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</si>
  <si>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</si>
  <si>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</si>
  <si>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</si>
  <si>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</si>
  <si>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</si>
  <si>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</si>
  <si>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</si>
  <si>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</si>
  <si>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</si>
  <si>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</si>
  <si>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</si>
  <si>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</si>
  <si>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</si>
  <si>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</si>
  <si>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</si>
  <si>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</si>
  <si>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</si>
  <si>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</si>
  <si>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</si>
  <si>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</si>
  <si>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</si>
  <si>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</si>
  <si>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</si>
  <si>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</si>
  <si>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</si>
  <si>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</si>
  <si>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</si>
  <si>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</si>
  <si>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</si>
  <si>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</si>
  <si>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</si>
  <si>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</si>
  <si>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</si>
  <si>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</si>
  <si>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</si>
  <si>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</si>
  <si>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</si>
  <si>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</si>
  <si>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</si>
  <si>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</si>
  <si>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</si>
  <si>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</si>
  <si>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</si>
  <si>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</si>
  <si>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</si>
  <si>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</si>
  <si>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</si>
  <si>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</si>
  <si>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</si>
  <si>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</si>
  <si>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</si>
  <si>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</si>
  <si>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</si>
  <si>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</si>
  <si>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</si>
  <si>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</si>
  <si>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</si>
  <si>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</si>
  <si>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</si>
  <si>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</si>
  <si>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</si>
  <si>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</si>
  <si>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</si>
  <si>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</si>
  <si>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</si>
  <si>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</si>
  <si>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</si>
  <si>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</si>
  <si>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</si>
  <si>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</si>
  <si>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</si>
  <si>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</si>
  <si>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</si>
  <si>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</si>
  <si>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</si>
  <si>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</si>
  <si>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</si>
  <si>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</si>
  <si>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</si>
  <si>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</si>
  <si>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</si>
  <si>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</si>
  <si>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</si>
  <si>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</si>
  <si>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</si>
  <si>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</si>
  <si>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</si>
  <si>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</si>
  <si>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</si>
  <si>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</si>
  <si>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</si>
  <si>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</si>
  <si>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</si>
  <si>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</si>
  <si>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</si>
  <si>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</si>
  <si>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</si>
  <si>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</si>
  <si>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</si>
  <si>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</si>
  <si>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</si>
  <si>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</si>
  <si>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</si>
  <si>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</si>
  <si>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</si>
  <si>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</si>
  <si>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</si>
  <si>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</si>
  <si>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</si>
  <si>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</si>
  <si>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</si>
  <si>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</si>
  <si>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</si>
  <si>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</si>
  <si>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</si>
  <si>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</si>
  <si>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</si>
  <si>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</si>
  <si>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</si>
  <si>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</si>
  <si>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</si>
  <si>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</si>
  <si>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</si>
  <si>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</si>
  <si>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</si>
  <si>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</si>
  <si>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</si>
  <si>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</si>
  <si>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</si>
  <si>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</si>
  <si>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</si>
  <si>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</si>
  <si>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</si>
  <si>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</si>
  <si>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</si>
  <si>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</si>
  <si>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</si>
  <si>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</si>
  <si>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</si>
  <si>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</si>
  <si>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</si>
  <si>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</si>
  <si>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</si>
  <si>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</si>
  <si>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</si>
  <si>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</si>
  <si>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</si>
  <si>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</si>
  <si>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</si>
  <si>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</si>
  <si>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</si>
  <si>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</si>
  <si>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</si>
  <si>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</si>
  <si>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</si>
  <si>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</si>
  <si>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</si>
  <si>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</si>
  <si>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</si>
  <si>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</si>
  <si>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</si>
  <si>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</si>
  <si>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</si>
  <si>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</si>
  <si>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</si>
  <si>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</si>
  <si>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</si>
  <si>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</si>
  <si>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</si>
  <si>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</si>
  <si>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</si>
  <si>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</si>
  <si>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</si>
  <si>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</si>
  <si>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</si>
  <si>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</si>
  <si>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</si>
  <si>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</si>
  <si>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</si>
  <si>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</si>
  <si>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</si>
  <si>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</si>
  <si>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</si>
  <si>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</si>
  <si>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</si>
  <si>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</si>
  <si>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</si>
  <si>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</si>
  <si>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</si>
  <si>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</si>
  <si>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</si>
  <si>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</si>
  <si>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</si>
  <si>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</si>
  <si>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</si>
  <si>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</si>
  <si>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</si>
  <si>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</si>
  <si>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</si>
  <si>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</si>
  <si>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</si>
  <si>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</si>
  <si>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</si>
  <si>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</si>
  <si>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</si>
  <si>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</si>
  <si>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</si>
  <si>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</si>
  <si>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</si>
  <si>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</si>
  <si>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</si>
  <si>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</si>
  <si>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</si>
  <si>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</si>
  <si>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</si>
  <si>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</si>
  <si>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</si>
  <si>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</si>
  <si>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</si>
  <si>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</si>
  <si>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</si>
  <si>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</si>
  <si>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</si>
  <si>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</si>
  <si>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</si>
  <si>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</si>
  <si>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</si>
  <si>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</si>
  <si>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</si>
  <si>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</si>
  <si>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</si>
  <si>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</si>
  <si>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</si>
  <si>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</si>
  <si>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</si>
  <si>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</si>
  <si>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</si>
  <si>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</si>
  <si>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</si>
  <si>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</si>
  <si>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</si>
  <si>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</si>
  <si>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</si>
  <si>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</si>
  <si>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</si>
  <si>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</si>
  <si>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</si>
  <si>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</si>
  <si>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</si>
  <si>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</si>
  <si>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</si>
  <si>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</si>
  <si>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</si>
  <si>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</si>
  <si>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</si>
  <si>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</si>
  <si>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</si>
  <si>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</si>
  <si>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</si>
  <si>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</si>
  <si>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</si>
  <si>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</si>
  <si>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</si>
  <si>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</si>
  <si>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</si>
  <si>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</si>
  <si>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</si>
  <si>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</si>
  <si>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</si>
  <si>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</si>
  <si>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</si>
  <si>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</si>
  <si>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</si>
  <si>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</si>
  <si>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</si>
  <si>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</si>
  <si>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</si>
  <si>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</si>
  <si>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</si>
  <si>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</si>
  <si>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</si>
  <si>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</si>
  <si>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</si>
  <si>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</si>
  <si>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</si>
  <si>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</si>
  <si>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</si>
  <si>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</si>
  <si>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</si>
  <si>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</si>
  <si>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</si>
  <si>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</si>
  <si>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</si>
  <si>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</si>
  <si>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</si>
  <si>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</si>
  <si>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</si>
  <si>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</si>
  <si>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</si>
  <si>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</si>
  <si>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</si>
  <si>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</si>
  <si>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</si>
  <si>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</si>
  <si>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</si>
  <si>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</si>
  <si>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</si>
  <si>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</si>
  <si>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</si>
  <si>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</si>
  <si>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</si>
  <si>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</si>
  <si>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</si>
  <si>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</si>
  <si>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</si>
  <si>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</si>
  <si>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</si>
  <si>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</si>
  <si>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</si>
  <si>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</si>
  <si>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</si>
  <si>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</si>
  <si>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</si>
  <si>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</si>
  <si>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</si>
  <si>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</si>
  <si>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</si>
  <si>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</si>
  <si>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</si>
  <si>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</si>
  <si>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</si>
  <si>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</si>
  <si>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</si>
  <si>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</si>
  <si>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</si>
  <si>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</si>
  <si>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</si>
  <si>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</si>
  <si>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</si>
  <si>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</si>
  <si>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</si>
  <si>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</si>
  <si>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</si>
  <si>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</si>
  <si>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</si>
  <si>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</si>
  <si>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</si>
  <si>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</si>
  <si>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</si>
  <si>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</si>
  <si>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</si>
  <si>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</si>
  <si>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</si>
  <si>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</si>
  <si>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</si>
  <si>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</si>
  <si>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</si>
  <si>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</si>
  <si>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</si>
  <si>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</si>
  <si>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</si>
  <si>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</si>
  <si>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</si>
  <si>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</si>
  <si>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</si>
  <si>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</si>
  <si>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</si>
  <si>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</si>
  <si>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</si>
  <si>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</si>
  <si>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</si>
  <si>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</si>
  <si>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</si>
  <si>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</si>
  <si>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</si>
  <si>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</si>
  <si>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</si>
  <si>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</si>
  <si>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</si>
  <si>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</si>
  <si>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</si>
  <si>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</si>
  <si>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</si>
  <si>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</si>
  <si>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</si>
  <si>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</si>
  <si>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</si>
  <si>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</si>
  <si>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</si>
  <si>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</si>
  <si>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</si>
  <si>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</si>
  <si>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</si>
  <si>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</si>
  <si>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</si>
  <si>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</si>
  <si>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</si>
  <si>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</si>
  <si>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</si>
  <si>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</si>
  <si>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</si>
  <si>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</si>
  <si>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</si>
  <si>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</si>
  <si>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</si>
  <si>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</si>
  <si>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</si>
  <si>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</si>
  <si>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</si>
  <si>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</si>
  <si>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</si>
  <si>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</si>
  <si>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</si>
  <si>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</si>
  <si>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</si>
  <si>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</si>
  <si>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</si>
  <si>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</si>
  <si>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</si>
  <si>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</si>
  <si>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</si>
  <si>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</si>
  <si>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</si>
  <si>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</si>
  <si>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</si>
  <si>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</si>
  <si>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</si>
  <si>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</si>
  <si>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</si>
  <si>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</si>
  <si>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</si>
  <si>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</si>
  <si>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</si>
  <si>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</si>
  <si>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</si>
  <si>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</si>
  <si>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</si>
  <si>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</si>
  <si>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</si>
  <si>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</si>
  <si>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</si>
  <si>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</si>
  <si>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</si>
  <si>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</si>
  <si>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</si>
  <si>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</si>
  <si>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</si>
  <si>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</si>
  <si>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</si>
  <si>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</si>
  <si>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</si>
  <si>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</si>
  <si>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</si>
  <si>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</si>
  <si>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</si>
  <si>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</si>
  <si>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</si>
  <si>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</si>
  <si>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</si>
  <si>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</si>
  <si>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</si>
  <si>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</si>
  <si>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</si>
  <si>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</si>
  <si>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</si>
  <si>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</si>
  <si>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</si>
  <si>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</si>
  <si>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</si>
  <si>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</si>
  <si>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</si>
  <si>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</si>
  <si>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</si>
  <si>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</si>
  <si>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</si>
  <si>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</si>
  <si>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</si>
  <si>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</si>
  <si>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</si>
  <si>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</si>
  <si>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</si>
  <si>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</si>
  <si>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</si>
  <si>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</si>
  <si>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</si>
  <si>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</si>
  <si>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</si>
  <si>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</si>
  <si>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</si>
  <si>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</si>
  <si>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</si>
  <si>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</si>
  <si>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</si>
  <si>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</si>
  <si>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</si>
  <si>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</si>
  <si>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</si>
  <si>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</si>
  <si>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</si>
  <si>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</si>
  <si>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</si>
  <si>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</si>
  <si>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</si>
  <si>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</si>
  <si>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</si>
  <si>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</si>
  <si>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</si>
  <si>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</si>
  <si>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</si>
  <si>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</si>
  <si>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</si>
  <si>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</si>
  <si>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</si>
  <si>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</si>
  <si>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</si>
  <si>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</si>
  <si>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</si>
  <si>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</si>
  <si>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</si>
  <si>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</si>
  <si>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</si>
  <si>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</si>
  <si>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</si>
  <si>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</si>
  <si>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</si>
  <si>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</si>
  <si>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</si>
  <si>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</si>
  <si>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</si>
  <si>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</si>
  <si>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</si>
  <si>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</si>
  <si>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</si>
  <si>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</si>
  <si>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</si>
  <si>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</si>
  <si>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</si>
  <si>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</si>
  <si>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</si>
  <si>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</si>
  <si>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</si>
  <si>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</si>
  <si>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</si>
  <si>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</si>
  <si>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</si>
  <si>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</si>
  <si>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</si>
  <si>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</si>
  <si>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</si>
  <si>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</si>
  <si>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</si>
  <si>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</si>
  <si>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</si>
  <si>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</si>
  <si>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</si>
  <si>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</si>
  <si>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</si>
  <si>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</si>
  <si>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</si>
  <si>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</si>
  <si>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</si>
  <si>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</si>
  <si>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</si>
  <si>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</si>
  <si>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</si>
  <si>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</si>
  <si>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</si>
  <si>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</si>
  <si>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</si>
  <si>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</si>
  <si>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</si>
  <si>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</si>
  <si>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</si>
  <si>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</si>
  <si>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</si>
  <si>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</si>
  <si>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</si>
  <si>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</si>
  <si>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</si>
  <si>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</si>
  <si>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</si>
  <si>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</si>
  <si>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</si>
  <si>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</si>
  <si>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</si>
  <si>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</si>
  <si>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</si>
  <si>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</si>
  <si>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</si>
  <si>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</si>
  <si>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</si>
  <si>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</si>
  <si>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</si>
  <si>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</si>
  <si>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</si>
  <si>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</si>
  <si>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</si>
  <si>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</si>
  <si>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</si>
  <si>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</si>
  <si>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</si>
  <si>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</si>
  <si>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</si>
  <si>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</si>
  <si>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</si>
  <si>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</si>
  <si>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</si>
  <si>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</si>
  <si>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</si>
  <si>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</si>
  <si>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</si>
  <si>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</si>
  <si>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</si>
  <si>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</si>
  <si>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</si>
  <si>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</si>
  <si>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</si>
  <si>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</si>
  <si>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</si>
  <si>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</si>
  <si>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</si>
  <si>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</si>
  <si>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</si>
  <si>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</si>
  <si>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</si>
  <si>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</si>
  <si>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</si>
  <si>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</si>
  <si>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</si>
  <si>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</si>
  <si>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</si>
  <si>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</si>
  <si>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</si>
  <si>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</si>
  <si>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</si>
  <si>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</si>
  <si>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</si>
  <si>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</si>
  <si>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</si>
  <si>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</si>
  <si>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</si>
  <si>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</si>
  <si>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</si>
  <si>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</si>
  <si>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</si>
  <si>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</si>
  <si>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</si>
  <si>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</si>
  <si>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</si>
  <si>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</si>
  <si>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</si>
  <si>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</si>
  <si>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</si>
  <si>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</si>
  <si>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</si>
  <si>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</si>
  <si>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</si>
  <si>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</si>
  <si>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</si>
  <si>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</si>
  <si>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</si>
  <si>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</si>
  <si>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</si>
  <si>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</si>
  <si>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</si>
  <si>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</si>
  <si>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</si>
  <si>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</si>
  <si>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</si>
  <si>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</si>
  <si>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</si>
  <si>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</si>
  <si>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</si>
  <si>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</si>
  <si>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</si>
  <si>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</si>
  <si>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</si>
  <si>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</si>
  <si>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</si>
  <si>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</si>
  <si>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</si>
  <si>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</si>
  <si>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</si>
  <si>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</si>
  <si>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</si>
  <si>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</si>
  <si>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</si>
  <si>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</si>
  <si>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</si>
  <si>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</si>
  <si>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</si>
  <si>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</si>
  <si>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</si>
  <si>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</si>
  <si>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</si>
  <si>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</si>
  <si>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</si>
  <si>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</si>
  <si>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</si>
  <si>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</si>
  <si>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</si>
  <si>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</si>
  <si>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</si>
  <si>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</si>
  <si>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</si>
  <si>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</si>
  <si>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</si>
  <si>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</si>
  <si>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</si>
  <si>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</si>
  <si>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</si>
  <si>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</si>
  <si>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</si>
  <si>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</si>
  <si>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</si>
  <si>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</si>
  <si>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</si>
  <si>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</si>
  <si>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</si>
  <si>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</si>
  <si>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</si>
  <si>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</si>
  <si>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</si>
  <si>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</si>
  <si>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</si>
  <si>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</si>
  <si>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</si>
  <si>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</si>
  <si>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</si>
  <si>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</si>
  <si>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</si>
  <si>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</si>
  <si>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</si>
  <si>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</si>
  <si>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</si>
  <si>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</si>
  <si>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</si>
  <si>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</si>
  <si>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</si>
  <si>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</si>
  <si>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</si>
  <si>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</si>
  <si>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</si>
  <si>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</si>
  <si>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</si>
  <si>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</si>
  <si>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</si>
  <si>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</si>
  <si>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</si>
  <si>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</si>
  <si>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</si>
  <si>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</si>
  <si>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</si>
  <si>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</si>
  <si>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</si>
  <si>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</si>
  <si>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</si>
  <si>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</si>
  <si>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</si>
  <si>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</si>
  <si>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</si>
  <si>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</si>
  <si>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</si>
  <si>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</si>
  <si>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</si>
  <si>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</si>
  <si>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</si>
  <si>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</si>
  <si>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</si>
  <si>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</si>
  <si>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</si>
  <si>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</si>
  <si>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</si>
  <si>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</si>
  <si>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</si>
  <si>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</si>
  <si>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</si>
  <si>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</si>
  <si>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</si>
  <si>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</si>
  <si>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</si>
  <si>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</si>
  <si>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</si>
  <si>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</si>
  <si>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</si>
  <si>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</si>
  <si>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</si>
  <si>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</si>
  <si>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</si>
  <si>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</si>
  <si>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</si>
  <si>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</si>
  <si>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</si>
  <si>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</si>
  <si>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</si>
  <si>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</si>
  <si>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</si>
  <si>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</si>
  <si>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</si>
  <si>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</si>
  <si>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</si>
  <si>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</si>
  <si>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</si>
  <si>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</si>
  <si>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</si>
  <si>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</si>
  <si>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</si>
  <si>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</si>
  <si>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</si>
  <si>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</si>
  <si>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</si>
  <si>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</si>
  <si>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</si>
  <si>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</si>
  <si>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</si>
  <si>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</si>
  <si>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</si>
  <si>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</si>
  <si>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</si>
  <si>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</si>
  <si>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</si>
  <si>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</si>
  <si>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</si>
  <si>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</si>
  <si>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</si>
  <si>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</si>
  <si>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</si>
  <si>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</si>
  <si>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</si>
  <si>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</si>
  <si>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</si>
  <si>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</si>
  <si>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</si>
  <si>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</si>
  <si>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</si>
  <si>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</si>
  <si>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</si>
  <si>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</si>
  <si>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</si>
  <si>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</si>
  <si>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</si>
  <si>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</si>
  <si>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</si>
  <si>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</si>
  <si>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</si>
  <si>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</si>
  <si>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</si>
  <si>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</si>
  <si>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</si>
  <si>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</si>
  <si>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</si>
  <si>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</si>
  <si>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</si>
  <si>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</si>
  <si>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</si>
  <si>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</si>
  <si>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</si>
  <si>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</si>
  <si>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</si>
  <si>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</si>
  <si>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</si>
  <si>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</si>
  <si>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</si>
  <si>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</si>
  <si>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</si>
  <si>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</si>
  <si>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</si>
  <si>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</si>
  <si>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</si>
  <si>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</si>
  <si>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</si>
  <si>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</si>
  <si>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</si>
  <si>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</si>
  <si>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</si>
  <si>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</si>
  <si>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</si>
  <si>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</si>
  <si>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</si>
  <si>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</si>
  <si>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</si>
  <si>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</si>
  <si>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</si>
  <si>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</si>
  <si>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</si>
  <si>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</si>
  <si>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</si>
  <si>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</si>
  <si>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</si>
  <si>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</si>
  <si>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</si>
  <si>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</si>
  <si>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</si>
  <si>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</si>
  <si>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</si>
  <si>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</si>
  <si>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</si>
  <si>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</si>
  <si>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</si>
  <si>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</si>
  <si>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</si>
  <si>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</si>
  <si>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</si>
  <si>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</si>
  <si>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</si>
  <si>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</si>
  <si>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</si>
  <si>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</si>
  <si>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</si>
  <si>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</si>
  <si>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</si>
  <si>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</si>
  <si>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</si>
  <si>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</si>
  <si>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</si>
  <si>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</si>
  <si>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ОУ "Неофит Рилски", гр. Килифарево</t>
  </si>
  <si>
    <t>b1170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</si>
</sst>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 "Неофит Рилски", гр. Килифарево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992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79" t="s">
        <v>995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44104</v>
      </c>
      <c r="M6" s="1019"/>
      <c r="N6" s="1044" t="s">
        <v>997</v>
      </c>
      <c r="O6" s="1008"/>
      <c r="P6" s="1045">
        <f>OTCHET!F9</f>
        <v>44104</v>
      </c>
      <c r="Q6" s="1044" t="s">
        <v>997</v>
      </c>
      <c r="R6" s="1046"/>
      <c r="S6" s="1680">
        <f>+Q4</f>
        <v>2020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1" t="s">
        <v>974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44104</v>
      </c>
      <c r="H9" s="1019"/>
      <c r="I9" s="1069">
        <f>+L4</f>
        <v>2020</v>
      </c>
      <c r="J9" s="1070">
        <f>+L6</f>
        <v>44104</v>
      </c>
      <c r="K9" s="1071"/>
      <c r="L9" s="1072">
        <f>+L6</f>
        <v>44104</v>
      </c>
      <c r="M9" s="1071"/>
      <c r="N9" s="1073">
        <f>+L6</f>
        <v>44104</v>
      </c>
      <c r="O9" s="1074"/>
      <c r="P9" s="1075">
        <f>+L4</f>
        <v>2020</v>
      </c>
      <c r="Q9" s="1073">
        <f>+L6</f>
        <v>44104</v>
      </c>
      <c r="R9" s="1046"/>
      <c r="S9" s="1684" t="s">
        <v>975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1012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1996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1995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1014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1016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1018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1020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1022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1024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1997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1027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1030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1032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1034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1036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1043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1045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1047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1049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1051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1054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1056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1057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1059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1061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1063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44267</v>
      </c>
      <c r="G51" s="1102">
        <f>+IF($P$2=0,$Q51,0)</f>
        <v>25235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25235</v>
      </c>
      <c r="O51" s="1097"/>
      <c r="P51" s="1101">
        <f>+ROUND(OTCHET!E205-SUM(OTCHET!E217:E219)+OTCHET!E271+IF(+OR(OTCHET!$F$12=5500,OTCHET!$F$12=5600),0,+OTCHET!E297),0)</f>
        <v>44267</v>
      </c>
      <c r="Q51" s="1102">
        <f>+ROUND(OTCHET!L205-SUM(OTCHET!L217:L219)+OTCHET!L271+IF(+OR(OTCHET!$F$12=5500,OTCHET!$F$12=5600),0,+OTCHET!L297),0)</f>
        <v>25235</v>
      </c>
      <c r="R51" s="1046"/>
      <c r="S51" s="1687" t="s">
        <v>1067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140</v>
      </c>
      <c r="G52" s="1120">
        <f>+IF($P$2=0,$Q52,0)</f>
        <v>129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129</v>
      </c>
      <c r="O52" s="1097"/>
      <c r="P52" s="1119">
        <f>+ROUND(+SUM(OTCHET!E217:E219),0)</f>
        <v>140</v>
      </c>
      <c r="Q52" s="1120">
        <f>+ROUND(+SUM(OTCHET!L217:L219),0)</f>
        <v>129</v>
      </c>
      <c r="R52" s="1046"/>
      <c r="S52" s="1690" t="s">
        <v>1069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96</v>
      </c>
      <c r="G53" s="1120">
        <f>+IF($P$2=0,$Q53,0)</f>
        <v>95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95</v>
      </c>
      <c r="O53" s="1097"/>
      <c r="P53" s="1119">
        <f>+ROUND(OTCHET!E223,0)</f>
        <v>96</v>
      </c>
      <c r="Q53" s="1120">
        <f>+ROUND(OTCHET!L223,0)</f>
        <v>95</v>
      </c>
      <c r="R53" s="1046"/>
      <c r="S53" s="1690" t="s">
        <v>1071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250353</v>
      </c>
      <c r="G54" s="1120">
        <f>+IF($P$2=0,$Q54,0)</f>
        <v>215994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215994</v>
      </c>
      <c r="O54" s="1097"/>
      <c r="P54" s="1119">
        <f>+ROUND(OTCHET!E187+OTCHET!E190,0)</f>
        <v>250353</v>
      </c>
      <c r="Q54" s="1120">
        <f>+ROUND(OTCHET!L187+OTCHET!L190,0)</f>
        <v>215994</v>
      </c>
      <c r="R54" s="1046"/>
      <c r="S54" s="1690" t="s">
        <v>1073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58200</v>
      </c>
      <c r="G55" s="1120">
        <f>+IF($P$2=0,$Q55,0)</f>
        <v>49534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49534</v>
      </c>
      <c r="O55" s="1097"/>
      <c r="P55" s="1119">
        <f>+ROUND(OTCHET!E196+OTCHET!E204,0)</f>
        <v>58200</v>
      </c>
      <c r="Q55" s="1120">
        <f>+ROUND(OTCHET!L196+OTCHET!L204,0)</f>
        <v>49534</v>
      </c>
      <c r="R55" s="1046"/>
      <c r="S55" s="1696" t="s">
        <v>1075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353056</v>
      </c>
      <c r="G56" s="1208">
        <f>+ROUND(+SUM(G51:G55),0)</f>
        <v>290987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290987</v>
      </c>
      <c r="O56" s="1097"/>
      <c r="P56" s="1207">
        <f>+ROUND(+SUM(P51:P55),0)</f>
        <v>353056</v>
      </c>
      <c r="Q56" s="1208">
        <f>+ROUND(+SUM(Q51:Q55),0)</f>
        <v>290987</v>
      </c>
      <c r="R56" s="1046"/>
      <c r="S56" s="1699" t="s">
        <v>1077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1080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1082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1084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1086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1090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1093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1095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1097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1100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1102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1104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1107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1109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1111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353056</v>
      </c>
      <c r="G77" s="1232">
        <f>+ROUND(G56+G63+G67+G71+G75,0)</f>
        <v>290987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290987</v>
      </c>
      <c r="O77" s="1097"/>
      <c r="P77" s="1231">
        <f>+ROUND(P56+P63+P67+P71+P75,0)</f>
        <v>353056</v>
      </c>
      <c r="Q77" s="1232">
        <f>+ROUND(Q56+Q63+Q67+Q71+Q75,0)</f>
        <v>290987</v>
      </c>
      <c r="R77" s="1046"/>
      <c r="S77" s="1714" t="s">
        <v>1113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353056</v>
      </c>
      <c r="G79" s="1108">
        <f>+IF($P$2=0,$Q79,0)</f>
        <v>290050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290050</v>
      </c>
      <c r="O79" s="1097"/>
      <c r="P79" s="1107">
        <f>+ROUND(OTCHET!E419,0)</f>
        <v>353056</v>
      </c>
      <c r="Q79" s="1108">
        <f>+ROUND(OTCHET!L419,0)</f>
        <v>290050</v>
      </c>
      <c r="R79" s="1046"/>
      <c r="S79" s="1687" t="s">
        <v>1116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-1319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-1319</v>
      </c>
      <c r="O80" s="1097"/>
      <c r="P80" s="1119">
        <f>+ROUND(OTCHET!E429,0)</f>
        <v>0</v>
      </c>
      <c r="Q80" s="1120">
        <f>+ROUND(OTCHET!L429,0)</f>
        <v>-1319</v>
      </c>
      <c r="R80" s="1046"/>
      <c r="S80" s="1690" t="s">
        <v>1118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353056</v>
      </c>
      <c r="G81" s="1242">
        <f>+ROUND(G79+G80,0)</f>
        <v>288731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288731</v>
      </c>
      <c r="O81" s="1097"/>
      <c r="P81" s="1241">
        <f>+ROUND(P79+P80,0)</f>
        <v>353056</v>
      </c>
      <c r="Q81" s="1242">
        <f>+ROUND(Q79+Q80,0)</f>
        <v>288731</v>
      </c>
      <c r="R81" s="1046"/>
      <c r="S81" s="1717" t="s">
        <v>1120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-2256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-2256</v>
      </c>
      <c r="O83" s="1257"/>
      <c r="P83" s="1254">
        <f>+ROUND(P48,0)-ROUND(P77,0)+ROUND(P81,0)</f>
        <v>0</v>
      </c>
      <c r="Q83" s="1255">
        <f>+ROUND(Q48,0)-ROUND(Q77,0)+ROUND(Q81,0)</f>
        <v>-2256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2256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2256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2256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1126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1128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1130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1133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1135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1137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1139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1141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1144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1146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1148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1150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1154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1156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1158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1161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1163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1165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1168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1170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1172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1175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1177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1179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1181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1184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2712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2712</v>
      </c>
      <c r="O123" s="1097"/>
      <c r="P123" s="1119">
        <f>+ROUND(OTCHET!E524,0)</f>
        <v>0</v>
      </c>
      <c r="Q123" s="1120">
        <f>+ROUND(OTCHET!L524,0)</f>
        <v>2712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1188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1190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2712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2712</v>
      </c>
      <c r="O127" s="1097"/>
      <c r="P127" s="1241">
        <f>+ROUND(+SUM(P122:P126),0)</f>
        <v>0</v>
      </c>
      <c r="Q127" s="1242">
        <f>+ROUND(+SUM(Q122:Q126),0)</f>
        <v>2712</v>
      </c>
      <c r="R127" s="1046"/>
      <c r="S127" s="1717" t="s">
        <v>1192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1195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1197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456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456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456</v>
      </c>
      <c r="R131" s="1046"/>
      <c r="S131" s="1729" t="s">
        <v>1199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456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456</v>
      </c>
      <c r="O132" s="1097"/>
      <c r="P132" s="1294">
        <f>+ROUND(+P131-P129-P130,0)</f>
        <v>0</v>
      </c>
      <c r="Q132" s="1295">
        <f>+ROUND(+Q131-Q129-Q130,0)</f>
        <v>456</v>
      </c>
      <c r="R132" s="1046"/>
      <c r="S132" s="1732" t="s">
        <v>1201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6"/>
      <c r="G134" s="1736"/>
      <c r="H134" s="1019"/>
      <c r="I134" s="1304" t="s">
        <v>1204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5.7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969</v>
      </c>
      <c r="F11" s="707">
        <f>OTCHET!F9</f>
        <v>44104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2070</v>
      </c>
      <c r="F17" s="1745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353056</v>
      </c>
      <c r="F38" s="847">
        <f>F39+F43+F44+F46+SUM(F48:F52)+F55</f>
        <v>290987</v>
      </c>
      <c r="G38" s="848">
        <f>G39+G43+G44+G46+SUM(G48:G52)+G55</f>
        <v>290987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308553</v>
      </c>
      <c r="F39" s="810">
        <f>SUM(F40:F42)</f>
        <v>265528</v>
      </c>
      <c r="G39" s="811">
        <f>SUM(G40:G42)</f>
        <v>265528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1980</v>
      </c>
      <c r="C40" s="871" t="s">
        <v>845</v>
      </c>
      <c r="D40" s="872"/>
      <c r="E40" s="873">
        <f>OTCHET!E187</f>
        <v>250000</v>
      </c>
      <c r="F40" s="873">
        <f aca="true" t="shared" si="1" ref="F40:F55">+G40+H40+I40</f>
        <v>215994</v>
      </c>
      <c r="G40" s="874">
        <f>OTCHET!I187</f>
        <v>215994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36" t="s">
        <v>1981</v>
      </c>
      <c r="C41" s="1637" t="s">
        <v>846</v>
      </c>
      <c r="D41" s="1636"/>
      <c r="E41" s="1638">
        <f>OTCHET!E190</f>
        <v>353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58200</v>
      </c>
      <c r="F42" s="1638">
        <f t="shared" si="1"/>
        <v>49534</v>
      </c>
      <c r="G42" s="1639">
        <f>+OTCHET!I196+OTCHET!I204</f>
        <v>49534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44503</v>
      </c>
      <c r="F43" s="815">
        <f t="shared" si="1"/>
        <v>25459</v>
      </c>
      <c r="G43" s="816">
        <f>+OTCHET!I205+OTCHET!I223+OTCHET!I271</f>
        <v>25459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353056</v>
      </c>
      <c r="F56" s="892">
        <f>+F57+F58+F62</f>
        <v>288731</v>
      </c>
      <c r="G56" s="893">
        <f>+G57+G58+G62</f>
        <v>288731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353056</v>
      </c>
      <c r="F58" s="901">
        <f t="shared" si="2"/>
        <v>288731</v>
      </c>
      <c r="G58" s="902">
        <f>+OTCHET!I383+OTCHET!I391+OTCHET!I396+OTCHET!I399+OTCHET!I402+OTCHET!I405+OTCHET!I406+OTCHET!I409+OTCHET!I422+OTCHET!I423+OTCHET!I424+OTCHET!I425+OTCHET!I426</f>
        <v>288731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-1319</v>
      </c>
      <c r="G59" s="906">
        <f>+OTCHET!I422+OTCHET!I423+OTCHET!I424+OTCHET!I425+OTCHET!I426</f>
        <v>-1319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-2256</v>
      </c>
      <c r="G64" s="928">
        <f>+G22-G38+G56-G63</f>
        <v>-2256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2256</v>
      </c>
      <c r="G66" s="938">
        <f>SUM(+G68+G76+G77+G84+G85+G86+G89+G90+G91+G92+G93+G94+G95)</f>
        <v>2256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2712</v>
      </c>
      <c r="G86" s="906">
        <f>+G87+G88</f>
        <v>2712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2712</v>
      </c>
      <c r="G88" s="964">
        <f>+OTCHET!I521+OTCHET!I524+OTCHET!I544</f>
        <v>2712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-456</v>
      </c>
      <c r="G91" s="816">
        <f>+OTCHET!I573+OTCHET!I574+OTCHET!I575+OTCHET!I576+OTCHET!I577+OTCHET!I578+OTCHET!I579</f>
        <v>-456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170"/>
  <sheetViews>
    <sheetView tabSelected="1" zoomScale="75" zoomScaleNormal="75" zoomScaleSheetLayoutView="85" workbookViewId="0" topLeftCell="B2">
      <selection activeCell="B7" sqref="B7:D7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2073</v>
      </c>
      <c r="C9" s="1769"/>
      <c r="D9" s="1770"/>
      <c r="E9" s="115">
        <v>43831</v>
      </c>
      <c r="F9" s="116">
        <v>44104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септември</v>
      </c>
      <c r="G10" s="113"/>
      <c r="H10" s="114"/>
      <c r="I10" s="1838" t="s">
        <v>968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962</v>
      </c>
      <c r="F12" s="1586" t="s">
        <v>1395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49" t="s">
        <v>2060</v>
      </c>
      <c r="F19" s="1750"/>
      <c r="G19" s="1750"/>
      <c r="H19" s="1751"/>
      <c r="I19" s="1755" t="s">
        <v>2061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468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470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 "Неофит Рилски", гр. Килифарево</v>
      </c>
      <c r="C176" s="1781"/>
      <c r="D176" s="1782"/>
      <c r="E176" s="115">
        <f>$E$9</f>
        <v>43831</v>
      </c>
      <c r="F176" s="226">
        <f>$F$9</f>
        <v>44104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890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49" t="s">
        <v>2062</v>
      </c>
      <c r="F183" s="1750"/>
      <c r="G183" s="1750"/>
      <c r="H183" s="1751"/>
      <c r="I183" s="1758" t="s">
        <v>2063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744</v>
      </c>
      <c r="D187" s="1779"/>
      <c r="E187" s="273">
        <f aca="true" t="shared" si="41" ref="E187:L187">SUMIF($B$607:$B$12313,$B187,E$607:E$12313)</f>
        <v>250000</v>
      </c>
      <c r="F187" s="274">
        <f t="shared" si="41"/>
        <v>250000</v>
      </c>
      <c r="G187" s="275">
        <f t="shared" si="41"/>
        <v>0</v>
      </c>
      <c r="H187" s="276">
        <f t="shared" si="41"/>
        <v>0</v>
      </c>
      <c r="I187" s="274">
        <f t="shared" si="41"/>
        <v>215994</v>
      </c>
      <c r="J187" s="275">
        <f t="shared" si="41"/>
        <v>0</v>
      </c>
      <c r="K187" s="276">
        <f t="shared" si="41"/>
        <v>0</v>
      </c>
      <c r="L187" s="273">
        <f t="shared" si="41"/>
        <v>215994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250000</v>
      </c>
      <c r="F188" s="282">
        <f t="shared" si="43"/>
        <v>250000</v>
      </c>
      <c r="G188" s="283">
        <f t="shared" si="43"/>
        <v>0</v>
      </c>
      <c r="H188" s="284">
        <f t="shared" si="43"/>
        <v>0</v>
      </c>
      <c r="I188" s="282">
        <f t="shared" si="43"/>
        <v>215994</v>
      </c>
      <c r="J188" s="283">
        <f t="shared" si="43"/>
        <v>0</v>
      </c>
      <c r="K188" s="284">
        <f t="shared" si="43"/>
        <v>0</v>
      </c>
      <c r="L188" s="281">
        <f t="shared" si="43"/>
        <v>215994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747</v>
      </c>
      <c r="D190" s="1775"/>
      <c r="E190" s="273">
        <f aca="true" t="shared" si="44" ref="E190:L190">SUMIF($B$607:$B$12313,$B190,E$607:E$12313)</f>
        <v>353</v>
      </c>
      <c r="F190" s="274">
        <f t="shared" si="44"/>
        <v>353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353</v>
      </c>
      <c r="F195" s="288">
        <f t="shared" si="45"/>
        <v>353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6" t="s">
        <v>194</v>
      </c>
      <c r="D196" s="1777"/>
      <c r="E196" s="273">
        <f aca="true" t="shared" si="46" ref="E196:L196">SUMIF($B$607:$B$12313,$B196,E$607:E$12313)</f>
        <v>58200</v>
      </c>
      <c r="F196" s="274">
        <f t="shared" si="46"/>
        <v>58200</v>
      </c>
      <c r="G196" s="275">
        <f t="shared" si="46"/>
        <v>0</v>
      </c>
      <c r="H196" s="276">
        <f t="shared" si="46"/>
        <v>0</v>
      </c>
      <c r="I196" s="274">
        <f t="shared" si="46"/>
        <v>49534</v>
      </c>
      <c r="J196" s="275">
        <f t="shared" si="46"/>
        <v>0</v>
      </c>
      <c r="K196" s="276">
        <f t="shared" si="46"/>
        <v>0</v>
      </c>
      <c r="L196" s="273">
        <f t="shared" si="46"/>
        <v>49534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28500</v>
      </c>
      <c r="F197" s="282">
        <f t="shared" si="47"/>
        <v>28500</v>
      </c>
      <c r="G197" s="283">
        <f t="shared" si="47"/>
        <v>0</v>
      </c>
      <c r="H197" s="284">
        <f t="shared" si="47"/>
        <v>0</v>
      </c>
      <c r="I197" s="282">
        <f t="shared" si="47"/>
        <v>26162</v>
      </c>
      <c r="J197" s="283">
        <f t="shared" si="47"/>
        <v>0</v>
      </c>
      <c r="K197" s="284">
        <f t="shared" si="47"/>
        <v>0</v>
      </c>
      <c r="L197" s="281">
        <f t="shared" si="47"/>
        <v>26162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10700</v>
      </c>
      <c r="F198" s="296">
        <f t="shared" si="47"/>
        <v>10700</v>
      </c>
      <c r="G198" s="297">
        <f t="shared" si="47"/>
        <v>0</v>
      </c>
      <c r="H198" s="298">
        <f t="shared" si="47"/>
        <v>0</v>
      </c>
      <c r="I198" s="296">
        <f t="shared" si="47"/>
        <v>8268</v>
      </c>
      <c r="J198" s="297">
        <f t="shared" si="47"/>
        <v>0</v>
      </c>
      <c r="K198" s="298">
        <f t="shared" si="47"/>
        <v>0</v>
      </c>
      <c r="L198" s="295">
        <f t="shared" si="47"/>
        <v>8268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12000</v>
      </c>
      <c r="F200" s="296">
        <f t="shared" si="47"/>
        <v>12000</v>
      </c>
      <c r="G200" s="297">
        <f t="shared" si="47"/>
        <v>0</v>
      </c>
      <c r="H200" s="298">
        <f t="shared" si="47"/>
        <v>0</v>
      </c>
      <c r="I200" s="296">
        <f t="shared" si="47"/>
        <v>10339</v>
      </c>
      <c r="J200" s="297">
        <f t="shared" si="47"/>
        <v>0</v>
      </c>
      <c r="K200" s="298">
        <f t="shared" si="47"/>
        <v>0</v>
      </c>
      <c r="L200" s="295">
        <f t="shared" si="47"/>
        <v>10339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7000</v>
      </c>
      <c r="F201" s="296">
        <f t="shared" si="47"/>
        <v>7000</v>
      </c>
      <c r="G201" s="297">
        <f t="shared" si="47"/>
        <v>0</v>
      </c>
      <c r="H201" s="298">
        <f t="shared" si="47"/>
        <v>0</v>
      </c>
      <c r="I201" s="296">
        <f t="shared" si="47"/>
        <v>4765</v>
      </c>
      <c r="J201" s="297">
        <f t="shared" si="47"/>
        <v>0</v>
      </c>
      <c r="K201" s="298">
        <f t="shared" si="47"/>
        <v>0</v>
      </c>
      <c r="L201" s="295">
        <f t="shared" si="47"/>
        <v>4765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199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200</v>
      </c>
      <c r="D205" s="1775"/>
      <c r="E205" s="310">
        <f t="shared" si="48"/>
        <v>44407</v>
      </c>
      <c r="F205" s="274">
        <f t="shared" si="48"/>
        <v>44407</v>
      </c>
      <c r="G205" s="275">
        <f t="shared" si="48"/>
        <v>0</v>
      </c>
      <c r="H205" s="276">
        <f t="shared" si="48"/>
        <v>0</v>
      </c>
      <c r="I205" s="274">
        <f t="shared" si="48"/>
        <v>25364</v>
      </c>
      <c r="J205" s="275">
        <f t="shared" si="48"/>
        <v>0</v>
      </c>
      <c r="K205" s="276">
        <f t="shared" si="48"/>
        <v>0</v>
      </c>
      <c r="L205" s="310">
        <f t="shared" si="48"/>
        <v>25364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3666</v>
      </c>
      <c r="F206" s="282">
        <f t="shared" si="49"/>
        <v>3666</v>
      </c>
      <c r="G206" s="283">
        <f t="shared" si="49"/>
        <v>0</v>
      </c>
      <c r="H206" s="284">
        <f t="shared" si="49"/>
        <v>0</v>
      </c>
      <c r="I206" s="282">
        <f t="shared" si="49"/>
        <v>764</v>
      </c>
      <c r="J206" s="283">
        <f t="shared" si="49"/>
        <v>0</v>
      </c>
      <c r="K206" s="284">
        <f t="shared" si="49"/>
        <v>0</v>
      </c>
      <c r="L206" s="281">
        <f t="shared" si="49"/>
        <v>764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4735</v>
      </c>
      <c r="F209" s="296">
        <f t="shared" si="49"/>
        <v>4735</v>
      </c>
      <c r="G209" s="297">
        <f t="shared" si="49"/>
        <v>0</v>
      </c>
      <c r="H209" s="298">
        <f t="shared" si="49"/>
        <v>0</v>
      </c>
      <c r="I209" s="296">
        <f t="shared" si="49"/>
        <v>4735</v>
      </c>
      <c r="J209" s="297">
        <f t="shared" si="49"/>
        <v>0</v>
      </c>
      <c r="K209" s="298">
        <f t="shared" si="49"/>
        <v>0</v>
      </c>
      <c r="L209" s="295">
        <f t="shared" si="49"/>
        <v>4735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1775</v>
      </c>
      <c r="F210" s="296">
        <f t="shared" si="49"/>
        <v>1775</v>
      </c>
      <c r="G210" s="297">
        <f t="shared" si="49"/>
        <v>0</v>
      </c>
      <c r="H210" s="298">
        <f t="shared" si="49"/>
        <v>0</v>
      </c>
      <c r="I210" s="296">
        <f t="shared" si="49"/>
        <v>1775</v>
      </c>
      <c r="J210" s="297">
        <f t="shared" si="49"/>
        <v>0</v>
      </c>
      <c r="K210" s="298">
        <f t="shared" si="49"/>
        <v>0</v>
      </c>
      <c r="L210" s="295">
        <f t="shared" si="49"/>
        <v>1775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13500</v>
      </c>
      <c r="F211" s="315">
        <f t="shared" si="49"/>
        <v>13500</v>
      </c>
      <c r="G211" s="316">
        <f t="shared" si="49"/>
        <v>0</v>
      </c>
      <c r="H211" s="317">
        <f t="shared" si="49"/>
        <v>0</v>
      </c>
      <c r="I211" s="315">
        <f t="shared" si="49"/>
        <v>11934</v>
      </c>
      <c r="J211" s="316">
        <f t="shared" si="49"/>
        <v>0</v>
      </c>
      <c r="K211" s="317">
        <f t="shared" si="49"/>
        <v>0</v>
      </c>
      <c r="L211" s="314">
        <f t="shared" si="49"/>
        <v>11934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5068</v>
      </c>
      <c r="F212" s="321">
        <f t="shared" si="49"/>
        <v>5068</v>
      </c>
      <c r="G212" s="322">
        <f t="shared" si="49"/>
        <v>0</v>
      </c>
      <c r="H212" s="323">
        <f t="shared" si="49"/>
        <v>0</v>
      </c>
      <c r="I212" s="321">
        <f t="shared" si="49"/>
        <v>4728</v>
      </c>
      <c r="J212" s="322">
        <f t="shared" si="49"/>
        <v>0</v>
      </c>
      <c r="K212" s="323">
        <f t="shared" si="49"/>
        <v>0</v>
      </c>
      <c r="L212" s="320">
        <f t="shared" si="49"/>
        <v>4728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1600</v>
      </c>
      <c r="F213" s="327">
        <f t="shared" si="49"/>
        <v>1600</v>
      </c>
      <c r="G213" s="328">
        <f t="shared" si="49"/>
        <v>0</v>
      </c>
      <c r="H213" s="329">
        <f t="shared" si="49"/>
        <v>0</v>
      </c>
      <c r="I213" s="327">
        <f t="shared" si="49"/>
        <v>1299</v>
      </c>
      <c r="J213" s="328">
        <f t="shared" si="49"/>
        <v>0</v>
      </c>
      <c r="K213" s="329">
        <f t="shared" si="49"/>
        <v>0</v>
      </c>
      <c r="L213" s="326">
        <f t="shared" si="49"/>
        <v>1299</v>
      </c>
      <c r="M213" s="7">
        <f t="shared" si="42"/>
        <v>1</v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120</v>
      </c>
      <c r="F214" s="321">
        <f t="shared" si="49"/>
        <v>120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140</v>
      </c>
      <c r="F217" s="321">
        <f t="shared" si="50"/>
        <v>140</v>
      </c>
      <c r="G217" s="322">
        <f t="shared" si="50"/>
        <v>0</v>
      </c>
      <c r="H217" s="323">
        <f t="shared" si="50"/>
        <v>0</v>
      </c>
      <c r="I217" s="321">
        <f t="shared" si="50"/>
        <v>129</v>
      </c>
      <c r="J217" s="322">
        <f t="shared" si="50"/>
        <v>0</v>
      </c>
      <c r="K217" s="323">
        <f t="shared" si="50"/>
        <v>0</v>
      </c>
      <c r="L217" s="320">
        <f t="shared" si="50"/>
        <v>129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13803</v>
      </c>
      <c r="F222" s="288">
        <f t="shared" si="50"/>
        <v>13803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272</v>
      </c>
      <c r="D223" s="1786"/>
      <c r="E223" s="310">
        <f aca="true" t="shared" si="51" ref="E223:L223">SUMIF($B$607:$B$12313,$B223,E$607:E$12313)</f>
        <v>96</v>
      </c>
      <c r="F223" s="274">
        <f t="shared" si="51"/>
        <v>96</v>
      </c>
      <c r="G223" s="275">
        <f t="shared" si="51"/>
        <v>0</v>
      </c>
      <c r="H223" s="276">
        <f t="shared" si="51"/>
        <v>0</v>
      </c>
      <c r="I223" s="274">
        <f t="shared" si="51"/>
        <v>95</v>
      </c>
      <c r="J223" s="275">
        <f t="shared" si="51"/>
        <v>0</v>
      </c>
      <c r="K223" s="276">
        <f t="shared" si="51"/>
        <v>0</v>
      </c>
      <c r="L223" s="310">
        <f t="shared" si="51"/>
        <v>95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96</v>
      </c>
      <c r="F225" s="296">
        <f t="shared" si="52"/>
        <v>96</v>
      </c>
      <c r="G225" s="297">
        <f t="shared" si="52"/>
        <v>0</v>
      </c>
      <c r="H225" s="298">
        <f t="shared" si="52"/>
        <v>0</v>
      </c>
      <c r="I225" s="296">
        <f t="shared" si="52"/>
        <v>95</v>
      </c>
      <c r="J225" s="297">
        <f t="shared" si="52"/>
        <v>0</v>
      </c>
      <c r="K225" s="298">
        <f t="shared" si="52"/>
        <v>0</v>
      </c>
      <c r="L225" s="295">
        <f t="shared" si="52"/>
        <v>95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722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219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221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222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223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1657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224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234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235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236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237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1662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1659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1660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247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273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248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249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623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685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686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914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5" t="s">
        <v>694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353056</v>
      </c>
      <c r="F301" s="396">
        <f t="shared" si="77"/>
        <v>353056</v>
      </c>
      <c r="G301" s="397">
        <f t="shared" si="77"/>
        <v>0</v>
      </c>
      <c r="H301" s="398">
        <f t="shared" si="77"/>
        <v>0</v>
      </c>
      <c r="I301" s="396">
        <f t="shared" si="77"/>
        <v>290987</v>
      </c>
      <c r="J301" s="397">
        <f t="shared" si="77"/>
        <v>0</v>
      </c>
      <c r="K301" s="398">
        <f t="shared" si="77"/>
        <v>0</v>
      </c>
      <c r="L301" s="395">
        <f t="shared" si="77"/>
        <v>290987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 "Неофит Рилски", гр. Килифарево</v>
      </c>
      <c r="C350" s="1781"/>
      <c r="D350" s="1782"/>
      <c r="E350" s="115">
        <f>$E$9</f>
        <v>43831</v>
      </c>
      <c r="F350" s="407">
        <f>$F$9</f>
        <v>44104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890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1" t="s">
        <v>2064</v>
      </c>
      <c r="F357" s="1762"/>
      <c r="G357" s="1762"/>
      <c r="H357" s="1763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276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287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309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253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486">
        <v>0</v>
      </c>
      <c r="G389" s="1622">
        <v>0</v>
      </c>
      <c r="H389" s="154">
        <v>0</v>
      </c>
      <c r="I389" s="486">
        <v>0</v>
      </c>
      <c r="J389" s="1622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620">
        <v>0</v>
      </c>
      <c r="G390" s="1621">
        <v>0</v>
      </c>
      <c r="H390" s="472">
        <v>0</v>
      </c>
      <c r="I390" s="1620">
        <v>0</v>
      </c>
      <c r="J390" s="1621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254</v>
      </c>
      <c r="D391" s="1802"/>
      <c r="E391" s="1378">
        <f aca="true" t="shared" si="87" ref="E391:L391">SUM(E392:E395)</f>
        <v>353056</v>
      </c>
      <c r="F391" s="459">
        <f t="shared" si="87"/>
        <v>353056</v>
      </c>
      <c r="G391" s="473">
        <f t="shared" si="87"/>
        <v>0</v>
      </c>
      <c r="H391" s="445">
        <f>SUM(H392:H395)</f>
        <v>0</v>
      </c>
      <c r="I391" s="459">
        <f t="shared" si="87"/>
        <v>290050</v>
      </c>
      <c r="J391" s="444">
        <f t="shared" si="87"/>
        <v>0</v>
      </c>
      <c r="K391" s="445">
        <f>SUM(K392:K395)</f>
        <v>0</v>
      </c>
      <c r="L391" s="1378">
        <f t="shared" si="87"/>
        <v>290050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353056</v>
      </c>
      <c r="F395" s="173">
        <v>353056</v>
      </c>
      <c r="G395" s="174"/>
      <c r="H395" s="175">
        <v>0</v>
      </c>
      <c r="I395" s="173">
        <v>290050</v>
      </c>
      <c r="J395" s="174"/>
      <c r="K395" s="175">
        <v>0</v>
      </c>
      <c r="L395" s="1388">
        <f>I395+J395+K395</f>
        <v>290050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256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2015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257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486">
        <v>0</v>
      </c>
      <c r="G400" s="1622">
        <v>0</v>
      </c>
      <c r="H400" s="154">
        <v>0</v>
      </c>
      <c r="I400" s="486">
        <v>0</v>
      </c>
      <c r="J400" s="1622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620">
        <v>0</v>
      </c>
      <c r="G401" s="1621">
        <v>0</v>
      </c>
      <c r="H401" s="472">
        <v>0</v>
      </c>
      <c r="I401" s="1620">
        <v>0</v>
      </c>
      <c r="J401" s="1621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921</v>
      </c>
      <c r="D402" s="1802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680</v>
      </c>
      <c r="D405" s="1802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681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699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260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353056</v>
      </c>
      <c r="F419" s="495">
        <f t="shared" si="95"/>
        <v>353056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290050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290050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767</v>
      </c>
      <c r="D422" s="1802"/>
      <c r="E422" s="1378">
        <f>F422+G422+H422</f>
        <v>0</v>
      </c>
      <c r="F422" s="483"/>
      <c r="G422" s="484"/>
      <c r="H422" s="1475">
        <v>0</v>
      </c>
      <c r="I422" s="483"/>
      <c r="J422" s="484"/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704</v>
      </c>
      <c r="D423" s="1802"/>
      <c r="E423" s="1378">
        <f>F423+G423+H423</f>
        <v>0</v>
      </c>
      <c r="F423" s="483"/>
      <c r="G423" s="484"/>
      <c r="H423" s="1475">
        <v>0</v>
      </c>
      <c r="I423" s="483"/>
      <c r="J423" s="484"/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261</v>
      </c>
      <c r="D424" s="1802"/>
      <c r="E424" s="1378">
        <f>F424+G424+H424</f>
        <v>0</v>
      </c>
      <c r="F424" s="483"/>
      <c r="G424" s="484"/>
      <c r="H424" s="1475">
        <v>0</v>
      </c>
      <c r="I424" s="483">
        <v>-1319</v>
      </c>
      <c r="J424" s="484"/>
      <c r="K424" s="1475">
        <v>0</v>
      </c>
      <c r="L424" s="1378">
        <f>I424+J424+K424</f>
        <v>-1319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683</v>
      </c>
      <c r="D425" s="1802"/>
      <c r="E425" s="1378">
        <f>F425+G425+H425</f>
        <v>0</v>
      </c>
      <c r="F425" s="1613">
        <v>0</v>
      </c>
      <c r="G425" s="1614">
        <v>0</v>
      </c>
      <c r="H425" s="1612">
        <v>0</v>
      </c>
      <c r="I425" s="1613">
        <v>0</v>
      </c>
      <c r="J425" s="1614">
        <v>0</v>
      </c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925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-1319</v>
      </c>
      <c r="J429" s="514">
        <f t="shared" si="97"/>
        <v>0</v>
      </c>
      <c r="K429" s="515">
        <f t="shared" si="97"/>
        <v>0</v>
      </c>
      <c r="L429" s="512">
        <f t="shared" si="97"/>
        <v>-1319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 "Неофит Рилски", гр. Килифарево</v>
      </c>
      <c r="C435" s="1781"/>
      <c r="D435" s="1782"/>
      <c r="E435" s="115">
        <f>$E$9</f>
        <v>43831</v>
      </c>
      <c r="F435" s="407">
        <f>$F$9</f>
        <v>44104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890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2066</v>
      </c>
      <c r="F442" s="1750"/>
      <c r="G442" s="1750"/>
      <c r="H442" s="1751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-2256</v>
      </c>
      <c r="J445" s="547">
        <f t="shared" si="99"/>
        <v>0</v>
      </c>
      <c r="K445" s="548">
        <f t="shared" si="99"/>
        <v>0</v>
      </c>
      <c r="L445" s="549">
        <f t="shared" si="99"/>
        <v>-2256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2256</v>
      </c>
      <c r="J446" s="554">
        <f t="shared" si="100"/>
        <v>0</v>
      </c>
      <c r="K446" s="555">
        <f t="shared" si="100"/>
        <v>0</v>
      </c>
      <c r="L446" s="556">
        <f>+L597</f>
        <v>2256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 "Неофит Рилски", гр. Килифарево</v>
      </c>
      <c r="C451" s="1781"/>
      <c r="D451" s="1782"/>
      <c r="E451" s="115">
        <f>$E$9</f>
        <v>43831</v>
      </c>
      <c r="F451" s="407">
        <f>$F$9</f>
        <v>44104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890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2" t="s">
        <v>2068</v>
      </c>
      <c r="F458" s="1753"/>
      <c r="G458" s="1753"/>
      <c r="H458" s="1754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768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771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1958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774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781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929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934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935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936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937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2712</v>
      </c>
      <c r="J524" s="580">
        <f t="shared" si="120"/>
        <v>0</v>
      </c>
      <c r="K524" s="581">
        <f t="shared" si="120"/>
        <v>0</v>
      </c>
      <c r="L524" s="578">
        <f t="shared" si="120"/>
        <v>2712</v>
      </c>
      <c r="M524" s="7">
        <f t="shared" si="103"/>
        <v>1</v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>
        <v>2712</v>
      </c>
      <c r="J527" s="159"/>
      <c r="K527" s="585">
        <v>0</v>
      </c>
      <c r="L527" s="1387">
        <f t="shared" si="116"/>
        <v>2712</v>
      </c>
      <c r="M527" s="7">
        <f t="shared" si="122"/>
        <v>1</v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313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939</v>
      </c>
      <c r="D535" s="1814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940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941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942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951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-456</v>
      </c>
      <c r="J566" s="580">
        <f t="shared" si="128"/>
        <v>0</v>
      </c>
      <c r="K566" s="581">
        <f t="shared" si="128"/>
        <v>0</v>
      </c>
      <c r="L566" s="578">
        <f t="shared" si="128"/>
        <v>-456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>
        <v>-456</v>
      </c>
      <c r="J573" s="153"/>
      <c r="K573" s="1627">
        <v>0</v>
      </c>
      <c r="L573" s="1393">
        <f t="shared" si="129"/>
        <v>-456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956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833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2256</v>
      </c>
      <c r="J597" s="664">
        <f t="shared" si="133"/>
        <v>0</v>
      </c>
      <c r="K597" s="666">
        <f t="shared" si="133"/>
        <v>0</v>
      </c>
      <c r="L597" s="662">
        <f t="shared" si="133"/>
        <v>2256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877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880</v>
      </c>
      <c r="C604" s="1829"/>
      <c r="D604" s="672" t="s">
        <v>881</v>
      </c>
      <c r="E604" s="673"/>
      <c r="F604" s="674"/>
      <c r="G604" s="1830" t="s">
        <v>877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882</v>
      </c>
      <c r="E605" s="676"/>
      <c r="F605" s="677"/>
      <c r="G605" s="678" t="s">
        <v>883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0" t="str">
        <f>$B$9</f>
        <v>ОУ "Неофит Рилски", гр. Килифарево</v>
      </c>
      <c r="C623" s="1781"/>
      <c r="D623" s="1782"/>
      <c r="E623" s="115">
        <f>$E$9</f>
        <v>43831</v>
      </c>
      <c r="F623" s="226">
        <f>$F$9</f>
        <v>44104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3" t="str">
        <f>$B$12</f>
        <v>Велико Търново</v>
      </c>
      <c r="C626" s="1844"/>
      <c r="D626" s="1845"/>
      <c r="E626" s="410" t="s">
        <v>890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891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712</v>
      </c>
      <c r="E630" s="1749" t="s">
        <v>2057</v>
      </c>
      <c r="F630" s="1750"/>
      <c r="G630" s="1750"/>
      <c r="H630" s="1751"/>
      <c r="I630" s="1758" t="s">
        <v>2058</v>
      </c>
      <c r="J630" s="1759"/>
      <c r="K630" s="1759"/>
      <c r="L630" s="1760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778" t="s">
        <v>744</v>
      </c>
      <c r="D637" s="1779"/>
      <c r="E637" s="273">
        <f aca="true" t="shared" si="134" ref="E637:L637">SUM(E638:E639)</f>
        <v>250000</v>
      </c>
      <c r="F637" s="274">
        <f t="shared" si="134"/>
        <v>250000</v>
      </c>
      <c r="G637" s="275">
        <f t="shared" si="134"/>
        <v>0</v>
      </c>
      <c r="H637" s="276">
        <f t="shared" si="134"/>
        <v>0</v>
      </c>
      <c r="I637" s="274">
        <f t="shared" si="134"/>
        <v>215994</v>
      </c>
      <c r="J637" s="275">
        <f t="shared" si="134"/>
        <v>0</v>
      </c>
      <c r="K637" s="276">
        <f t="shared" si="134"/>
        <v>0</v>
      </c>
      <c r="L637" s="273">
        <f t="shared" si="134"/>
        <v>215994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250000</v>
      </c>
      <c r="F638" s="152">
        <v>250000</v>
      </c>
      <c r="G638" s="153"/>
      <c r="H638" s="1418"/>
      <c r="I638" s="152">
        <v>215994</v>
      </c>
      <c r="J638" s="153"/>
      <c r="K638" s="1418"/>
      <c r="L638" s="281">
        <f>I638+J638+K638</f>
        <v>215994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774" t="s">
        <v>747</v>
      </c>
      <c r="D640" s="1775"/>
      <c r="E640" s="273">
        <f aca="true" t="shared" si="136" ref="E640:L640">SUM(E641:E645)</f>
        <v>353</v>
      </c>
      <c r="F640" s="274">
        <f t="shared" si="136"/>
        <v>353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353</v>
      </c>
      <c r="F645" s="173">
        <v>353</v>
      </c>
      <c r="G645" s="174"/>
      <c r="H645" s="1421"/>
      <c r="I645" s="173">
        <v>0</v>
      </c>
      <c r="J645" s="174"/>
      <c r="K645" s="1421"/>
      <c r="L645" s="287">
        <f>I645+J645+K645</f>
        <v>0</v>
      </c>
      <c r="M645" s="12">
        <f t="shared" si="135"/>
        <v>1</v>
      </c>
      <c r="N645" s="13"/>
    </row>
    <row r="646" spans="2:14" ht="15">
      <c r="B646" s="272">
        <v>500</v>
      </c>
      <c r="C646" s="1776" t="s">
        <v>194</v>
      </c>
      <c r="D646" s="1777"/>
      <c r="E646" s="273">
        <f aca="true" t="shared" si="137" ref="E646:L646">SUM(E647:E653)</f>
        <v>58200</v>
      </c>
      <c r="F646" s="274">
        <f t="shared" si="137"/>
        <v>58200</v>
      </c>
      <c r="G646" s="275">
        <f t="shared" si="137"/>
        <v>0</v>
      </c>
      <c r="H646" s="276">
        <f t="shared" si="137"/>
        <v>0</v>
      </c>
      <c r="I646" s="274">
        <f t="shared" si="137"/>
        <v>49534</v>
      </c>
      <c r="J646" s="275">
        <f t="shared" si="137"/>
        <v>0</v>
      </c>
      <c r="K646" s="276">
        <f t="shared" si="137"/>
        <v>0</v>
      </c>
      <c r="L646" s="273">
        <f t="shared" si="137"/>
        <v>49534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28500</v>
      </c>
      <c r="F647" s="152">
        <v>28500</v>
      </c>
      <c r="G647" s="153"/>
      <c r="H647" s="1418"/>
      <c r="I647" s="152">
        <v>26162</v>
      </c>
      <c r="J647" s="153"/>
      <c r="K647" s="1418"/>
      <c r="L647" s="281">
        <f aca="true" t="shared" si="139" ref="L647:L654">I647+J647+K647</f>
        <v>26162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10700</v>
      </c>
      <c r="F648" s="158">
        <v>10700</v>
      </c>
      <c r="G648" s="159"/>
      <c r="H648" s="1420"/>
      <c r="I648" s="158">
        <v>8268</v>
      </c>
      <c r="J648" s="159"/>
      <c r="K648" s="1420"/>
      <c r="L648" s="295">
        <f t="shared" si="139"/>
        <v>8268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12000</v>
      </c>
      <c r="F650" s="158">
        <v>12000</v>
      </c>
      <c r="G650" s="159"/>
      <c r="H650" s="1420"/>
      <c r="I650" s="158">
        <v>10339</v>
      </c>
      <c r="J650" s="159"/>
      <c r="K650" s="1420"/>
      <c r="L650" s="295">
        <f t="shared" si="139"/>
        <v>10339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7000</v>
      </c>
      <c r="F651" s="158">
        <v>7000</v>
      </c>
      <c r="G651" s="159"/>
      <c r="H651" s="1420"/>
      <c r="I651" s="158">
        <v>4765</v>
      </c>
      <c r="J651" s="159"/>
      <c r="K651" s="1420"/>
      <c r="L651" s="295">
        <f t="shared" si="139"/>
        <v>4765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787" t="s">
        <v>199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774" t="s">
        <v>200</v>
      </c>
      <c r="D655" s="1775"/>
      <c r="E655" s="310">
        <f aca="true" t="shared" si="140" ref="E655:L655">SUM(E656:E672)</f>
        <v>36160</v>
      </c>
      <c r="F655" s="274">
        <f t="shared" si="140"/>
        <v>36160</v>
      </c>
      <c r="G655" s="275">
        <f t="shared" si="140"/>
        <v>0</v>
      </c>
      <c r="H655" s="276">
        <f t="shared" si="140"/>
        <v>0</v>
      </c>
      <c r="I655" s="274">
        <f t="shared" si="140"/>
        <v>22762</v>
      </c>
      <c r="J655" s="275">
        <f t="shared" si="140"/>
        <v>0</v>
      </c>
      <c r="K655" s="276">
        <f t="shared" si="140"/>
        <v>0</v>
      </c>
      <c r="L655" s="310">
        <f t="shared" si="140"/>
        <v>22762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201</v>
      </c>
      <c r="E656" s="281">
        <f aca="true" t="shared" si="141" ref="E656:E672">F656+G656+H656</f>
        <v>3666</v>
      </c>
      <c r="F656" s="152">
        <v>3666</v>
      </c>
      <c r="G656" s="153"/>
      <c r="H656" s="1418"/>
      <c r="I656" s="152">
        <v>764</v>
      </c>
      <c r="J656" s="153"/>
      <c r="K656" s="1418"/>
      <c r="L656" s="281">
        <f aca="true" t="shared" si="142" ref="L656:L672">I656+J656+K656</f>
        <v>764</v>
      </c>
      <c r="M656" s="12">
        <f t="shared" si="135"/>
        <v>1</v>
      </c>
      <c r="N656" s="13"/>
    </row>
    <row r="657" spans="2:14" ht="1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">
      <c r="B659" s="292"/>
      <c r="C659" s="293">
        <v>1014</v>
      </c>
      <c r="D659" s="294" t="s">
        <v>204</v>
      </c>
      <c r="E659" s="295">
        <f t="shared" si="141"/>
        <v>4735</v>
      </c>
      <c r="F659" s="158">
        <v>4735</v>
      </c>
      <c r="G659" s="159"/>
      <c r="H659" s="1420"/>
      <c r="I659" s="158">
        <v>4735</v>
      </c>
      <c r="J659" s="159"/>
      <c r="K659" s="1420"/>
      <c r="L659" s="295">
        <f t="shared" si="142"/>
        <v>4735</v>
      </c>
      <c r="M659" s="12">
        <f t="shared" si="135"/>
        <v>1</v>
      </c>
      <c r="N659" s="13"/>
    </row>
    <row r="660" spans="2:14" ht="15">
      <c r="B660" s="292"/>
      <c r="C660" s="293">
        <v>1015</v>
      </c>
      <c r="D660" s="294" t="s">
        <v>205</v>
      </c>
      <c r="E660" s="295">
        <f t="shared" si="141"/>
        <v>1775</v>
      </c>
      <c r="F660" s="158">
        <v>1775</v>
      </c>
      <c r="G660" s="159"/>
      <c r="H660" s="1420"/>
      <c r="I660" s="158">
        <v>1775</v>
      </c>
      <c r="J660" s="159"/>
      <c r="K660" s="1420"/>
      <c r="L660" s="295">
        <f t="shared" si="142"/>
        <v>1775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206</v>
      </c>
      <c r="E661" s="314">
        <f t="shared" si="141"/>
        <v>13500</v>
      </c>
      <c r="F661" s="164">
        <v>13500</v>
      </c>
      <c r="G661" s="165"/>
      <c r="H661" s="1419"/>
      <c r="I661" s="164">
        <v>11934</v>
      </c>
      <c r="J661" s="165"/>
      <c r="K661" s="1419"/>
      <c r="L661" s="314">
        <f t="shared" si="142"/>
        <v>11934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2466</v>
      </c>
      <c r="F662" s="454">
        <v>2466</v>
      </c>
      <c r="G662" s="455"/>
      <c r="H662" s="1428"/>
      <c r="I662" s="454">
        <v>2126</v>
      </c>
      <c r="J662" s="455"/>
      <c r="K662" s="1428"/>
      <c r="L662" s="320">
        <f t="shared" si="142"/>
        <v>2126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208</v>
      </c>
      <c r="E663" s="326">
        <f t="shared" si="141"/>
        <v>1600</v>
      </c>
      <c r="F663" s="449">
        <v>1600</v>
      </c>
      <c r="G663" s="450"/>
      <c r="H663" s="1425"/>
      <c r="I663" s="449">
        <v>1299</v>
      </c>
      <c r="J663" s="450"/>
      <c r="K663" s="1425"/>
      <c r="L663" s="326">
        <f t="shared" si="142"/>
        <v>1299</v>
      </c>
      <c r="M663" s="12">
        <f t="shared" si="135"/>
        <v>1</v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120</v>
      </c>
      <c r="F664" s="454">
        <v>120</v>
      </c>
      <c r="G664" s="455"/>
      <c r="H664" s="1428"/>
      <c r="I664" s="454">
        <v>0</v>
      </c>
      <c r="J664" s="455"/>
      <c r="K664" s="1428"/>
      <c r="L664" s="320">
        <f t="shared" si="142"/>
        <v>0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140</v>
      </c>
      <c r="F667" s="454">
        <v>140</v>
      </c>
      <c r="G667" s="455"/>
      <c r="H667" s="1428"/>
      <c r="I667" s="454">
        <v>129</v>
      </c>
      <c r="J667" s="455"/>
      <c r="K667" s="1428"/>
      <c r="L667" s="320">
        <f t="shared" si="142"/>
        <v>129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213</v>
      </c>
      <c r="E672" s="287">
        <f t="shared" si="141"/>
        <v>8158</v>
      </c>
      <c r="F672" s="173">
        <v>8158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 ht="15">
      <c r="B673" s="272">
        <v>1900</v>
      </c>
      <c r="C673" s="1785" t="s">
        <v>272</v>
      </c>
      <c r="D673" s="1786"/>
      <c r="E673" s="310">
        <f aca="true" t="shared" si="144" ref="E673:L673">SUM(E674:E676)</f>
        <v>96</v>
      </c>
      <c r="F673" s="274">
        <f t="shared" si="144"/>
        <v>96</v>
      </c>
      <c r="G673" s="275">
        <f t="shared" si="144"/>
        <v>0</v>
      </c>
      <c r="H673" s="276">
        <f t="shared" si="144"/>
        <v>0</v>
      </c>
      <c r="I673" s="274">
        <f t="shared" si="144"/>
        <v>95</v>
      </c>
      <c r="J673" s="275">
        <f t="shared" si="144"/>
        <v>0</v>
      </c>
      <c r="K673" s="276">
        <f t="shared" si="144"/>
        <v>0</v>
      </c>
      <c r="L673" s="310">
        <f t="shared" si="144"/>
        <v>95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96</v>
      </c>
      <c r="F675" s="158">
        <v>96</v>
      </c>
      <c r="G675" s="159"/>
      <c r="H675" s="1420"/>
      <c r="I675" s="158">
        <v>95</v>
      </c>
      <c r="J675" s="159"/>
      <c r="K675" s="1420"/>
      <c r="L675" s="295">
        <f>I675+J675+K675</f>
        <v>95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85" t="s">
        <v>722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85" t="s">
        <v>219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85" t="s">
        <v>221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91" t="s">
        <v>222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91" t="s">
        <v>223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91" t="s">
        <v>1661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85" t="s">
        <v>224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0.7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85" t="s">
        <v>234</v>
      </c>
      <c r="D705" s="1786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85" t="s">
        <v>235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785" t="s">
        <v>236</v>
      </c>
      <c r="D707" s="1786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85" t="s">
        <v>237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85" t="s">
        <v>1662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85" t="s">
        <v>1659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85" t="s">
        <v>1660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91" t="s">
        <v>247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85" t="s">
        <v>273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89" t="s">
        <v>248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89" t="s">
        <v>249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789" t="s">
        <v>623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89" t="s">
        <v>685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85" t="s">
        <v>686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914</v>
      </c>
      <c r="D743" s="1794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795" t="s">
        <v>694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795" t="s">
        <v>694</v>
      </c>
      <c r="D748" s="179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344809</v>
      </c>
      <c r="F752" s="396">
        <f t="shared" si="169"/>
        <v>344809</v>
      </c>
      <c r="G752" s="397">
        <f t="shared" si="169"/>
        <v>0</v>
      </c>
      <c r="H752" s="398">
        <f t="shared" si="169"/>
        <v>0</v>
      </c>
      <c r="I752" s="396">
        <f t="shared" si="169"/>
        <v>288385</v>
      </c>
      <c r="J752" s="397">
        <f t="shared" si="169"/>
        <v>0</v>
      </c>
      <c r="K752" s="398">
        <f t="shared" si="169"/>
        <v>0</v>
      </c>
      <c r="L752" s="395">
        <f t="shared" si="169"/>
        <v>288385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">
      <c r="B760" s="228"/>
      <c r="C760" s="391"/>
      <c r="D760" s="400"/>
      <c r="E760" s="406" t="s">
        <v>464</v>
      </c>
      <c r="F760" s="406" t="s">
        <v>835</v>
      </c>
      <c r="G760" s="237"/>
      <c r="H760" s="1362" t="s">
        <v>1252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7.25">
      <c r="B761" s="1780" t="str">
        <f>$B$9</f>
        <v>ОУ "Неофит Рилски", гр. Килифарево</v>
      </c>
      <c r="C761" s="1781"/>
      <c r="D761" s="1782"/>
      <c r="E761" s="115">
        <f>$E$9</f>
        <v>43831</v>
      </c>
      <c r="F761" s="226">
        <f>$F$9</f>
        <v>44104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8">
      <c r="B764" s="1843" t="str">
        <f>$B$12</f>
        <v>Велико Търново</v>
      </c>
      <c r="C764" s="1844"/>
      <c r="D764" s="1845"/>
      <c r="E764" s="410" t="s">
        <v>890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8">
      <c r="B766" s="236"/>
      <c r="C766" s="237"/>
      <c r="D766" s="124" t="s">
        <v>891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465</v>
      </c>
      <c r="M767" s="7">
        <f>(IF($E890&lt;&gt;0,$M$2,IF($L890&lt;&gt;0,$M$2,"")))</f>
        <v>1</v>
      </c>
    </row>
    <row r="768" spans="2:13" ht="17.25">
      <c r="B768" s="247"/>
      <c r="C768" s="248"/>
      <c r="D768" s="249" t="s">
        <v>712</v>
      </c>
      <c r="E768" s="1749" t="s">
        <v>2057</v>
      </c>
      <c r="F768" s="1750"/>
      <c r="G768" s="1750"/>
      <c r="H768" s="1751"/>
      <c r="I768" s="1758" t="s">
        <v>2058</v>
      </c>
      <c r="J768" s="1759"/>
      <c r="K768" s="1759"/>
      <c r="L768" s="1760"/>
      <c r="M768" s="7">
        <f>(IF($E890&lt;&gt;0,$M$2,IF($L890&lt;&gt;0,$M$2,"")))</f>
        <v>1</v>
      </c>
    </row>
    <row r="769" spans="2:13" ht="46.5">
      <c r="B769" s="250" t="s">
        <v>62</v>
      </c>
      <c r="C769" s="251" t="s">
        <v>466</v>
      </c>
      <c r="D769" s="252" t="s">
        <v>713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1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">
      <c r="B770" s="258"/>
      <c r="C770" s="259"/>
      <c r="D770" s="260" t="s">
        <v>743</v>
      </c>
      <c r="E770" s="1455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">
      <c r="B771" s="1451"/>
      <c r="C771" s="1598" t="e">
        <f>VLOOKUP(D771,OP_LIST2,2,FALSE)</f>
        <v>#N/A</v>
      </c>
      <c r="D771" s="1458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">
      <c r="B772" s="1454"/>
      <c r="C772" s="1459">
        <f>VLOOKUP(D773,EBK_DEIN2,2,FALSE)</f>
        <v>3338</v>
      </c>
      <c r="D772" s="1458" t="s">
        <v>792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">
      <c r="B773" s="1450"/>
      <c r="C773" s="1587">
        <f>+C772</f>
        <v>3338</v>
      </c>
      <c r="D773" s="1452" t="s">
        <v>1968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">
      <c r="B774" s="1456"/>
      <c r="C774" s="1453"/>
      <c r="D774" s="1457" t="s">
        <v>714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">
      <c r="B775" s="272">
        <v>100</v>
      </c>
      <c r="C775" s="1778" t="s">
        <v>744</v>
      </c>
      <c r="D775" s="1779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745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746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774" t="s">
        <v>747</v>
      </c>
      <c r="D778" s="1775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748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749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15.75">
      <c r="B781" s="299"/>
      <c r="C781" s="293">
        <v>205</v>
      </c>
      <c r="D781" s="294" t="s">
        <v>595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596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597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">
      <c r="B784" s="272">
        <v>500</v>
      </c>
      <c r="C784" s="1776" t="s">
        <v>194</v>
      </c>
      <c r="D784" s="177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195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909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871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196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197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">
      <c r="B790" s="291"/>
      <c r="C790" s="304">
        <v>588</v>
      </c>
      <c r="D790" s="305" t="s">
        <v>873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198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787" t="s">
        <v>199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774" t="s">
        <v>200</v>
      </c>
      <c r="D793" s="1775"/>
      <c r="E793" s="310">
        <f aca="true" t="shared" si="176" ref="E793:L793">SUM(E794:E810)</f>
        <v>4685</v>
      </c>
      <c r="F793" s="274">
        <f t="shared" si="176"/>
        <v>4685</v>
      </c>
      <c r="G793" s="275">
        <f t="shared" si="176"/>
        <v>0</v>
      </c>
      <c r="H793" s="276">
        <f t="shared" si="176"/>
        <v>0</v>
      </c>
      <c r="I793" s="274">
        <f t="shared" si="176"/>
        <v>0</v>
      </c>
      <c r="J793" s="275">
        <f t="shared" si="176"/>
        <v>0</v>
      </c>
      <c r="K793" s="276">
        <f t="shared" si="176"/>
        <v>0</v>
      </c>
      <c r="L793" s="310">
        <f t="shared" si="176"/>
        <v>0</v>
      </c>
      <c r="M793" s="12">
        <f t="shared" si="171"/>
        <v>1</v>
      </c>
      <c r="N793" s="13"/>
    </row>
    <row r="794" spans="2:14" ht="15">
      <c r="B794" s="292"/>
      <c r="C794" s="279">
        <v>1011</v>
      </c>
      <c r="D794" s="311" t="s">
        <v>201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">
      <c r="B795" s="292"/>
      <c r="C795" s="293">
        <v>1012</v>
      </c>
      <c r="D795" s="294" t="s">
        <v>202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203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">
      <c r="B797" s="292"/>
      <c r="C797" s="293">
        <v>1014</v>
      </c>
      <c r="D797" s="294" t="s">
        <v>204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">
      <c r="B798" s="292"/>
      <c r="C798" s="293">
        <v>1015</v>
      </c>
      <c r="D798" s="294" t="s">
        <v>205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">
      <c r="B799" s="292"/>
      <c r="C799" s="312">
        <v>1016</v>
      </c>
      <c r="D799" s="313" t="s">
        <v>206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207</v>
      </c>
      <c r="E800" s="320">
        <f t="shared" si="177"/>
        <v>0</v>
      </c>
      <c r="F800" s="454"/>
      <c r="G800" s="455"/>
      <c r="H800" s="1428"/>
      <c r="I800" s="454"/>
      <c r="J800" s="455"/>
      <c r="K800" s="1428"/>
      <c r="L800" s="320">
        <f t="shared" si="178"/>
        <v>0</v>
      </c>
      <c r="M800" s="12">
        <f t="shared" si="171"/>
      </c>
      <c r="N800" s="13"/>
    </row>
    <row r="801" spans="2:14" ht="15">
      <c r="B801" s="292"/>
      <c r="C801" s="324">
        <v>1030</v>
      </c>
      <c r="D801" s="325" t="s">
        <v>208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209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210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874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211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801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212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910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305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213</v>
      </c>
      <c r="E810" s="287">
        <f t="shared" si="177"/>
        <v>4685</v>
      </c>
      <c r="F810" s="173">
        <v>4685</v>
      </c>
      <c r="G810" s="174"/>
      <c r="H810" s="1421"/>
      <c r="I810" s="173">
        <v>0</v>
      </c>
      <c r="J810" s="174"/>
      <c r="K810" s="1421"/>
      <c r="L810" s="287">
        <f t="shared" si="178"/>
        <v>0</v>
      </c>
      <c r="M810" s="12">
        <f t="shared" si="179"/>
        <v>1</v>
      </c>
      <c r="N810" s="13"/>
    </row>
    <row r="811" spans="2:14" ht="15">
      <c r="B811" s="272">
        <v>1900</v>
      </c>
      <c r="C811" s="1785" t="s">
        <v>272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911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912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913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785" t="s">
        <v>722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214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215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216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217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218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785" t="s">
        <v>219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306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220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785" t="s">
        <v>221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791" t="s">
        <v>222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791" t="s">
        <v>223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791" t="s">
        <v>1661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785" t="s">
        <v>224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1956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225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2.25">
      <c r="B831" s="346"/>
      <c r="C831" s="324">
        <v>2969</v>
      </c>
      <c r="D831" s="348" t="s">
        <v>226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2.25">
      <c r="B832" s="346"/>
      <c r="C832" s="349">
        <v>2970</v>
      </c>
      <c r="D832" s="350" t="s">
        <v>227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228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1975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229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230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2006</v>
      </c>
      <c r="D837" s="1481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231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715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3303</v>
      </c>
      <c r="D840" s="360" t="s">
        <v>232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15">
      <c r="B841" s="291"/>
      <c r="C841" s="293">
        <v>3304</v>
      </c>
      <c r="D841" s="360" t="s">
        <v>233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30.75">
      <c r="B842" s="291"/>
      <c r="C842" s="285">
        <v>3306</v>
      </c>
      <c r="D842" s="361" t="s">
        <v>1658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785" t="s">
        <v>234</v>
      </c>
      <c r="D843" s="1786"/>
      <c r="E843" s="310">
        <f t="shared" si="189"/>
        <v>0</v>
      </c>
      <c r="F843" s="1471">
        <v>0</v>
      </c>
      <c r="G843" s="1472">
        <v>0</v>
      </c>
      <c r="H843" s="1473">
        <v>0</v>
      </c>
      <c r="I843" s="1471">
        <v>0</v>
      </c>
      <c r="J843" s="1472">
        <v>0</v>
      </c>
      <c r="K843" s="1473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785" t="s">
        <v>235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785" t="s">
        <v>236</v>
      </c>
      <c r="D845" s="1786"/>
      <c r="E845" s="310">
        <f t="shared" si="189"/>
        <v>0</v>
      </c>
      <c r="F845" s="1472">
        <v>0</v>
      </c>
      <c r="G845" s="1472">
        <v>0</v>
      </c>
      <c r="H845" s="1473">
        <v>0</v>
      </c>
      <c r="I845" s="1667">
        <v>0</v>
      </c>
      <c r="J845" s="1472">
        <v>0</v>
      </c>
      <c r="K845" s="1472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785" t="s">
        <v>237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238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239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240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241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242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243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785" t="s">
        <v>1662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244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245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246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785" t="s">
        <v>1659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785" t="s">
        <v>1660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791" t="s">
        <v>247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785" t="s">
        <v>273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274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275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789" t="s">
        <v>248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789" t="s">
        <v>249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250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251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618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619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620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621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622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">
      <c r="B872" s="365">
        <v>5300</v>
      </c>
      <c r="C872" s="1789" t="s">
        <v>623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307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624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789" t="s">
        <v>685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785" t="s">
        <v>686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687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688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689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690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914</v>
      </c>
      <c r="D881" s="1794"/>
      <c r="E881" s="310">
        <f>SUM(E882:E884)</f>
        <v>0</v>
      </c>
      <c r="F881" s="1471">
        <v>0</v>
      </c>
      <c r="G881" s="1471">
        <v>0</v>
      </c>
      <c r="H881" s="1471">
        <v>0</v>
      </c>
      <c r="I881" s="1471">
        <v>0</v>
      </c>
      <c r="J881" s="1471">
        <v>0</v>
      </c>
      <c r="K881" s="1471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691</v>
      </c>
      <c r="E882" s="281">
        <f>F882+G882+H882</f>
        <v>0</v>
      </c>
      <c r="F882" s="1472">
        <v>0</v>
      </c>
      <c r="G882" s="1472">
        <v>0</v>
      </c>
      <c r="H882" s="1473">
        <v>0</v>
      </c>
      <c r="I882" s="1667">
        <v>0</v>
      </c>
      <c r="J882" s="1472">
        <v>0</v>
      </c>
      <c r="K882" s="1472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692</v>
      </c>
      <c r="E883" s="314">
        <f>F883+G883+H883</f>
        <v>0</v>
      </c>
      <c r="F883" s="1472">
        <v>0</v>
      </c>
      <c r="G883" s="1472">
        <v>0</v>
      </c>
      <c r="H883" s="1473">
        <v>0</v>
      </c>
      <c r="I883" s="1667">
        <v>0</v>
      </c>
      <c r="J883" s="1472">
        <v>0</v>
      </c>
      <c r="K883" s="1472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693</v>
      </c>
      <c r="E884" s="377">
        <f>F884+G884+H884</f>
        <v>0</v>
      </c>
      <c r="F884" s="1472">
        <v>0</v>
      </c>
      <c r="G884" s="1472">
        <v>0</v>
      </c>
      <c r="H884" s="1473">
        <v>0</v>
      </c>
      <c r="I884" s="1667">
        <v>0</v>
      </c>
      <c r="J884" s="1472">
        <v>0</v>
      </c>
      <c r="K884" s="1472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82"/>
      <c r="C885" s="1795" t="s">
        <v>694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">
      <c r="B886" s="381">
        <v>98</v>
      </c>
      <c r="C886" s="1795" t="s">
        <v>694</v>
      </c>
      <c r="D886" s="1796"/>
      <c r="E886" s="382">
        <f>F886+G886+H886</f>
        <v>0</v>
      </c>
      <c r="F886" s="1429"/>
      <c r="G886" s="1430"/>
      <c r="H886" s="1431"/>
      <c r="I886" s="1461">
        <v>0</v>
      </c>
      <c r="J886" s="1462">
        <v>0</v>
      </c>
      <c r="K886" s="1463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4"/>
      <c r="C890" s="393" t="s">
        <v>741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4685</v>
      </c>
      <c r="F890" s="396">
        <f t="shared" si="205"/>
        <v>4685</v>
      </c>
      <c r="G890" s="397">
        <f t="shared" si="205"/>
        <v>0</v>
      </c>
      <c r="H890" s="398">
        <f t="shared" si="205"/>
        <v>0</v>
      </c>
      <c r="I890" s="396">
        <f t="shared" si="205"/>
        <v>0</v>
      </c>
      <c r="J890" s="397">
        <f t="shared" si="205"/>
        <v>0</v>
      </c>
      <c r="K890" s="398">
        <f t="shared" si="205"/>
        <v>0</v>
      </c>
      <c r="L890" s="395">
        <f t="shared" si="205"/>
        <v>0</v>
      </c>
      <c r="M890" s="12">
        <f t="shared" si="202"/>
        <v>1</v>
      </c>
      <c r="N890" s="73" t="str">
        <f>LEFT(C772,1)</f>
        <v>3</v>
      </c>
    </row>
    <row r="891" spans="2:13" ht="1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">
      <c r="B898" s="228"/>
      <c r="C898" s="391"/>
      <c r="D898" s="400"/>
      <c r="E898" s="406" t="s">
        <v>464</v>
      </c>
      <c r="F898" s="406" t="s">
        <v>835</v>
      </c>
      <c r="G898" s="237"/>
      <c r="H898" s="1362" t="s">
        <v>1252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7.25">
      <c r="B899" s="1780" t="str">
        <f>$B$9</f>
        <v>ОУ "Неофит Рилски", гр. Килифарево</v>
      </c>
      <c r="C899" s="1781"/>
      <c r="D899" s="1782"/>
      <c r="E899" s="115">
        <f>$E$9</f>
        <v>43831</v>
      </c>
      <c r="F899" s="226">
        <f>$F$9</f>
        <v>44104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8">
      <c r="B902" s="1843" t="str">
        <f>$B$12</f>
        <v>Велико Търново</v>
      </c>
      <c r="C902" s="1844"/>
      <c r="D902" s="1845"/>
      <c r="E902" s="410" t="s">
        <v>890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8">
      <c r="B904" s="236"/>
      <c r="C904" s="237"/>
      <c r="D904" s="124" t="s">
        <v>891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465</v>
      </c>
      <c r="M905" s="7">
        <f>(IF($E1028&lt;&gt;0,$M$2,IF($L1028&lt;&gt;0,$M$2,"")))</f>
        <v>1</v>
      </c>
    </row>
    <row r="906" spans="2:13" ht="17.25">
      <c r="B906" s="247"/>
      <c r="C906" s="248"/>
      <c r="D906" s="249" t="s">
        <v>712</v>
      </c>
      <c r="E906" s="1749" t="s">
        <v>2057</v>
      </c>
      <c r="F906" s="1750"/>
      <c r="G906" s="1750"/>
      <c r="H906" s="1751"/>
      <c r="I906" s="1758" t="s">
        <v>2058</v>
      </c>
      <c r="J906" s="1759"/>
      <c r="K906" s="1759"/>
      <c r="L906" s="1760"/>
      <c r="M906" s="7">
        <f>(IF($E1028&lt;&gt;0,$M$2,IF($L1028&lt;&gt;0,$M$2,"")))</f>
        <v>1</v>
      </c>
    </row>
    <row r="907" spans="2:13" ht="46.5">
      <c r="B907" s="250" t="s">
        <v>62</v>
      </c>
      <c r="C907" s="251" t="s">
        <v>466</v>
      </c>
      <c r="D907" s="252" t="s">
        <v>713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1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">
      <c r="B908" s="258"/>
      <c r="C908" s="259"/>
      <c r="D908" s="260" t="s">
        <v>743</v>
      </c>
      <c r="E908" s="1455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">
      <c r="B909" s="1451"/>
      <c r="C909" s="1598" t="e">
        <f>VLOOKUP(D909,OP_LIST2,2,FALSE)</f>
        <v>#N/A</v>
      </c>
      <c r="D909" s="1458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">
      <c r="B910" s="1454"/>
      <c r="C910" s="1459">
        <f>VLOOKUP(D911,EBK_DEIN2,2,FALSE)</f>
        <v>3389</v>
      </c>
      <c r="D910" s="1458" t="s">
        <v>792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">
      <c r="B911" s="1450"/>
      <c r="C911" s="1587">
        <f>+C910</f>
        <v>3389</v>
      </c>
      <c r="D911" s="1452" t="s">
        <v>1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">
      <c r="B912" s="1456"/>
      <c r="C912" s="1453"/>
      <c r="D912" s="1457" t="s">
        <v>714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">
      <c r="B913" s="272">
        <v>100</v>
      </c>
      <c r="C913" s="1778" t="s">
        <v>744</v>
      </c>
      <c r="D913" s="1779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745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746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">
      <c r="B916" s="272">
        <v>200</v>
      </c>
      <c r="C916" s="1774" t="s">
        <v>747</v>
      </c>
      <c r="D916" s="1775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748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749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15.75">
      <c r="B919" s="299"/>
      <c r="C919" s="293">
        <v>205</v>
      </c>
      <c r="D919" s="294" t="s">
        <v>595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596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597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">
      <c r="B922" s="272">
        <v>500</v>
      </c>
      <c r="C922" s="1776" t="s">
        <v>194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195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909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871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196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197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">
      <c r="B928" s="291"/>
      <c r="C928" s="304">
        <v>588</v>
      </c>
      <c r="D928" s="305" t="s">
        <v>873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198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">
      <c r="B930" s="272">
        <v>800</v>
      </c>
      <c r="C930" s="1787" t="s">
        <v>199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">
      <c r="B931" s="272">
        <v>1000</v>
      </c>
      <c r="C931" s="1774" t="s">
        <v>200</v>
      </c>
      <c r="D931" s="1775"/>
      <c r="E931" s="310">
        <f aca="true" t="shared" si="212" ref="E931:L931">SUM(E932:E948)</f>
        <v>2602</v>
      </c>
      <c r="F931" s="274">
        <f t="shared" si="212"/>
        <v>2602</v>
      </c>
      <c r="G931" s="275">
        <f t="shared" si="212"/>
        <v>0</v>
      </c>
      <c r="H931" s="276">
        <f t="shared" si="212"/>
        <v>0</v>
      </c>
      <c r="I931" s="274">
        <f t="shared" si="212"/>
        <v>2602</v>
      </c>
      <c r="J931" s="275">
        <f t="shared" si="212"/>
        <v>0</v>
      </c>
      <c r="K931" s="276">
        <f t="shared" si="212"/>
        <v>0</v>
      </c>
      <c r="L931" s="310">
        <f t="shared" si="212"/>
        <v>2602</v>
      </c>
      <c r="M931" s="12">
        <f t="shared" si="207"/>
        <v>1</v>
      </c>
      <c r="N931" s="13"/>
    </row>
    <row r="932" spans="2:14" ht="15">
      <c r="B932" s="292"/>
      <c r="C932" s="279">
        <v>1011</v>
      </c>
      <c r="D932" s="311" t="s">
        <v>201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">
      <c r="B933" s="292"/>
      <c r="C933" s="293">
        <v>1012</v>
      </c>
      <c r="D933" s="294" t="s">
        <v>202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">
      <c r="B934" s="292"/>
      <c r="C934" s="293">
        <v>1013</v>
      </c>
      <c r="D934" s="294" t="s">
        <v>203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">
      <c r="B935" s="292"/>
      <c r="C935" s="293">
        <v>1014</v>
      </c>
      <c r="D935" s="294" t="s">
        <v>204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">
      <c r="B936" s="292"/>
      <c r="C936" s="293">
        <v>1015</v>
      </c>
      <c r="D936" s="294" t="s">
        <v>205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">
      <c r="B937" s="292"/>
      <c r="C937" s="312">
        <v>1016</v>
      </c>
      <c r="D937" s="313" t="s">
        <v>206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207</v>
      </c>
      <c r="E938" s="320">
        <f t="shared" si="213"/>
        <v>2602</v>
      </c>
      <c r="F938" s="454">
        <v>2602</v>
      </c>
      <c r="G938" s="455"/>
      <c r="H938" s="1428"/>
      <c r="I938" s="454">
        <v>2602</v>
      </c>
      <c r="J938" s="455"/>
      <c r="K938" s="1428"/>
      <c r="L938" s="320">
        <f t="shared" si="214"/>
        <v>2602</v>
      </c>
      <c r="M938" s="12">
        <f t="shared" si="207"/>
        <v>1</v>
      </c>
      <c r="N938" s="13"/>
    </row>
    <row r="939" spans="2:14" ht="15">
      <c r="B939" s="292"/>
      <c r="C939" s="324">
        <v>1030</v>
      </c>
      <c r="D939" s="325" t="s">
        <v>208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209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210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874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211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801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212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">
      <c r="B946" s="278"/>
      <c r="C946" s="318">
        <v>1091</v>
      </c>
      <c r="D946" s="331" t="s">
        <v>910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">
      <c r="B947" s="292"/>
      <c r="C947" s="293">
        <v>1092</v>
      </c>
      <c r="D947" s="294" t="s">
        <v>305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">
      <c r="B948" s="292"/>
      <c r="C948" s="285">
        <v>1098</v>
      </c>
      <c r="D948" s="339" t="s">
        <v>213</v>
      </c>
      <c r="E948" s="287">
        <f t="shared" si="213"/>
        <v>0</v>
      </c>
      <c r="F948" s="173"/>
      <c r="G948" s="174"/>
      <c r="H948" s="1421"/>
      <c r="I948" s="173"/>
      <c r="J948" s="174"/>
      <c r="K948" s="1421"/>
      <c r="L948" s="287">
        <f t="shared" si="214"/>
        <v>0</v>
      </c>
      <c r="M948" s="12">
        <f t="shared" si="215"/>
      </c>
      <c r="N948" s="13"/>
    </row>
    <row r="949" spans="2:14" ht="15">
      <c r="B949" s="272">
        <v>1900</v>
      </c>
      <c r="C949" s="1785" t="s">
        <v>272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911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912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913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">
      <c r="B953" s="272">
        <v>2100</v>
      </c>
      <c r="C953" s="1785" t="s">
        <v>722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214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215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216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217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218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">
      <c r="B959" s="272">
        <v>2200</v>
      </c>
      <c r="C959" s="1785" t="s">
        <v>219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306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220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">
      <c r="B962" s="272">
        <v>2500</v>
      </c>
      <c r="C962" s="1785" t="s">
        <v>221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">
      <c r="B963" s="272">
        <v>2600</v>
      </c>
      <c r="C963" s="1791" t="s">
        <v>222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">
      <c r="B964" s="272">
        <v>2700</v>
      </c>
      <c r="C964" s="1791" t="s">
        <v>223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">
      <c r="B965" s="272">
        <v>2800</v>
      </c>
      <c r="C965" s="1791" t="s">
        <v>1661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">
      <c r="B966" s="272">
        <v>2900</v>
      </c>
      <c r="C966" s="1785" t="s">
        <v>224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1956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225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2.25">
      <c r="B969" s="346"/>
      <c r="C969" s="324">
        <v>2969</v>
      </c>
      <c r="D969" s="348" t="s">
        <v>226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2.25">
      <c r="B970" s="346"/>
      <c r="C970" s="349">
        <v>2970</v>
      </c>
      <c r="D970" s="350" t="s">
        <v>227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228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1975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229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230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">
      <c r="B975" s="272">
        <v>3300</v>
      </c>
      <c r="C975" s="358" t="s">
        <v>2006</v>
      </c>
      <c r="D975" s="1481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">
      <c r="B976" s="291"/>
      <c r="C976" s="279">
        <v>3301</v>
      </c>
      <c r="D976" s="359" t="s">
        <v>231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">
      <c r="B977" s="291"/>
      <c r="C977" s="293">
        <v>3302</v>
      </c>
      <c r="D977" s="360" t="s">
        <v>715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">
      <c r="B978" s="291"/>
      <c r="C978" s="293">
        <v>3303</v>
      </c>
      <c r="D978" s="360" t="s">
        <v>232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15">
      <c r="B979" s="291"/>
      <c r="C979" s="293">
        <v>3304</v>
      </c>
      <c r="D979" s="360" t="s">
        <v>233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30.75">
      <c r="B980" s="291"/>
      <c r="C980" s="285">
        <v>3306</v>
      </c>
      <c r="D980" s="361" t="s">
        <v>1658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">
      <c r="B981" s="272">
        <v>3900</v>
      </c>
      <c r="C981" s="1785" t="s">
        <v>234</v>
      </c>
      <c r="D981" s="1786"/>
      <c r="E981" s="310">
        <f t="shared" si="225"/>
        <v>0</v>
      </c>
      <c r="F981" s="1471">
        <v>0</v>
      </c>
      <c r="G981" s="1472">
        <v>0</v>
      </c>
      <c r="H981" s="1473">
        <v>0</v>
      </c>
      <c r="I981" s="1471">
        <v>0</v>
      </c>
      <c r="J981" s="1472">
        <v>0</v>
      </c>
      <c r="K981" s="1473">
        <v>0</v>
      </c>
      <c r="L981" s="310">
        <f t="shared" si="226"/>
        <v>0</v>
      </c>
      <c r="M981" s="12">
        <f t="shared" si="227"/>
      </c>
      <c r="N981" s="13"/>
    </row>
    <row r="982" spans="2:14" ht="15">
      <c r="B982" s="272">
        <v>4000</v>
      </c>
      <c r="C982" s="1785" t="s">
        <v>235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">
      <c r="B983" s="272">
        <v>4100</v>
      </c>
      <c r="C983" s="1785" t="s">
        <v>236</v>
      </c>
      <c r="D983" s="1786"/>
      <c r="E983" s="310">
        <f t="shared" si="225"/>
        <v>0</v>
      </c>
      <c r="F983" s="1472">
        <v>0</v>
      </c>
      <c r="G983" s="1472">
        <v>0</v>
      </c>
      <c r="H983" s="1473">
        <v>0</v>
      </c>
      <c r="I983" s="1667">
        <v>0</v>
      </c>
      <c r="J983" s="1472">
        <v>0</v>
      </c>
      <c r="K983" s="1472">
        <v>0</v>
      </c>
      <c r="L983" s="310">
        <f t="shared" si="226"/>
        <v>0</v>
      </c>
      <c r="M983" s="12">
        <f t="shared" si="227"/>
      </c>
      <c r="N983" s="13"/>
    </row>
    <row r="984" spans="2:14" ht="15">
      <c r="B984" s="272">
        <v>4200</v>
      </c>
      <c r="C984" s="1785" t="s">
        <v>237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238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239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240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241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242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243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">
      <c r="B991" s="272">
        <v>4300</v>
      </c>
      <c r="C991" s="1785" t="s">
        <v>1662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">
      <c r="B992" s="362"/>
      <c r="C992" s="279">
        <v>4301</v>
      </c>
      <c r="D992" s="311" t="s">
        <v>244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245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246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">
      <c r="B995" s="272">
        <v>4400</v>
      </c>
      <c r="C995" s="1785" t="s">
        <v>1659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">
      <c r="B996" s="272">
        <v>4500</v>
      </c>
      <c r="C996" s="1785" t="s">
        <v>1660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">
      <c r="B997" s="272">
        <v>4600</v>
      </c>
      <c r="C997" s="1791" t="s">
        <v>247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">
      <c r="B998" s="272">
        <v>4900</v>
      </c>
      <c r="C998" s="1785" t="s">
        <v>273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274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275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">
      <c r="B1001" s="365">
        <v>5100</v>
      </c>
      <c r="C1001" s="1789" t="s">
        <v>248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">
      <c r="B1002" s="365">
        <v>5200</v>
      </c>
      <c r="C1002" s="1789" t="s">
        <v>249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250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251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618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619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620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621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622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">
      <c r="B1010" s="365">
        <v>5300</v>
      </c>
      <c r="C1010" s="1789" t="s">
        <v>623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">
      <c r="B1011" s="366"/>
      <c r="C1011" s="367">
        <v>5301</v>
      </c>
      <c r="D1011" s="368" t="s">
        <v>307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624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">
      <c r="B1013" s="365">
        <v>5400</v>
      </c>
      <c r="C1013" s="1789" t="s">
        <v>685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">
      <c r="B1014" s="272">
        <v>5500</v>
      </c>
      <c r="C1014" s="1785" t="s">
        <v>686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687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688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689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690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914</v>
      </c>
      <c r="D1019" s="1794"/>
      <c r="E1019" s="310">
        <f>SUM(E1020:E1022)</f>
        <v>0</v>
      </c>
      <c r="F1019" s="1471">
        <v>0</v>
      </c>
      <c r="G1019" s="1471">
        <v>0</v>
      </c>
      <c r="H1019" s="1471">
        <v>0</v>
      </c>
      <c r="I1019" s="1471">
        <v>0</v>
      </c>
      <c r="J1019" s="1471">
        <v>0</v>
      </c>
      <c r="K1019" s="1471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691</v>
      </c>
      <c r="E1020" s="281">
        <f>F1020+G1020+H1020</f>
        <v>0</v>
      </c>
      <c r="F1020" s="1472">
        <v>0</v>
      </c>
      <c r="G1020" s="1472">
        <v>0</v>
      </c>
      <c r="H1020" s="1473">
        <v>0</v>
      </c>
      <c r="I1020" s="1667">
        <v>0</v>
      </c>
      <c r="J1020" s="1472">
        <v>0</v>
      </c>
      <c r="K1020" s="1472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692</v>
      </c>
      <c r="E1021" s="314">
        <f>F1021+G1021+H1021</f>
        <v>0</v>
      </c>
      <c r="F1021" s="1472">
        <v>0</v>
      </c>
      <c r="G1021" s="1472">
        <v>0</v>
      </c>
      <c r="H1021" s="1473">
        <v>0</v>
      </c>
      <c r="I1021" s="1667">
        <v>0</v>
      </c>
      <c r="J1021" s="1472">
        <v>0</v>
      </c>
      <c r="K1021" s="1472">
        <v>0</v>
      </c>
      <c r="L1021" s="314">
        <f>I1021+J1021+K1021</f>
        <v>0</v>
      </c>
      <c r="M1021" s="12">
        <f t="shared" si="238"/>
      </c>
      <c r="N1021" s="13"/>
    </row>
    <row r="1022" spans="2:14" ht="15">
      <c r="B1022" s="292"/>
      <c r="C1022" s="375">
        <v>4071</v>
      </c>
      <c r="D1022" s="376" t="s">
        <v>693</v>
      </c>
      <c r="E1022" s="377">
        <f>F1022+G1022+H1022</f>
        <v>0</v>
      </c>
      <c r="F1022" s="1472">
        <v>0</v>
      </c>
      <c r="G1022" s="1472">
        <v>0</v>
      </c>
      <c r="H1022" s="1473">
        <v>0</v>
      </c>
      <c r="I1022" s="1667">
        <v>0</v>
      </c>
      <c r="J1022" s="1472">
        <v>0</v>
      </c>
      <c r="K1022" s="1472">
        <v>0</v>
      </c>
      <c r="L1022" s="377">
        <f>I1022+J1022+K1022</f>
        <v>0</v>
      </c>
      <c r="M1022" s="12">
        <f t="shared" si="238"/>
      </c>
      <c r="N1022" s="13"/>
    </row>
    <row r="1023" spans="2:14" ht="15">
      <c r="B1023" s="582"/>
      <c r="C1023" s="1795" t="s">
        <v>694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">
      <c r="B1024" s="381">
        <v>98</v>
      </c>
      <c r="C1024" s="1795" t="s">
        <v>694</v>
      </c>
      <c r="D1024" s="1796"/>
      <c r="E1024" s="382">
        <f>F1024+G1024+H1024</f>
        <v>0</v>
      </c>
      <c r="F1024" s="1429"/>
      <c r="G1024" s="1430"/>
      <c r="H1024" s="1431"/>
      <c r="I1024" s="1461">
        <v>0</v>
      </c>
      <c r="J1024" s="1462">
        <v>0</v>
      </c>
      <c r="K1024" s="1463">
        <v>0</v>
      </c>
      <c r="L1024" s="382">
        <f>I1024+J1024+K1024</f>
        <v>0</v>
      </c>
      <c r="M1024" s="12">
        <f t="shared" si="238"/>
      </c>
      <c r="N1024" s="13"/>
    </row>
    <row r="1025" spans="2:14" ht="1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4"/>
      <c r="C1028" s="393" t="s">
        <v>741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2602</v>
      </c>
      <c r="F1028" s="396">
        <f t="shared" si="241"/>
        <v>2602</v>
      </c>
      <c r="G1028" s="397">
        <f t="shared" si="241"/>
        <v>0</v>
      </c>
      <c r="H1028" s="398">
        <f t="shared" si="241"/>
        <v>0</v>
      </c>
      <c r="I1028" s="396">
        <f t="shared" si="241"/>
        <v>2602</v>
      </c>
      <c r="J1028" s="397">
        <f t="shared" si="241"/>
        <v>0</v>
      </c>
      <c r="K1028" s="398">
        <f t="shared" si="241"/>
        <v>0</v>
      </c>
      <c r="L1028" s="395">
        <f t="shared" si="241"/>
        <v>2602</v>
      </c>
      <c r="M1028" s="12">
        <f t="shared" si="238"/>
        <v>1</v>
      </c>
      <c r="N1028" s="73" t="str">
        <f>LEFT(C910,1)</f>
        <v>3</v>
      </c>
    </row>
    <row r="1029" spans="2:13" ht="1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  <row r="1033" spans="2:13" ht="15">
      <c r="B1033" s="6"/>
      <c r="C1033" s="6"/>
      <c r="D1033" s="521"/>
      <c r="E1033" s="38"/>
      <c r="F1033" s="38"/>
      <c r="G1033" s="38"/>
      <c r="H1033" s="38"/>
      <c r="I1033" s="38"/>
      <c r="J1033" s="38"/>
      <c r="K1033" s="38"/>
      <c r="L1033" s="38"/>
      <c r="M1033" s="7">
        <f>(IF($E1166&lt;&gt;0,$M$2,IF($L1166&lt;&gt;0,$M$2,"")))</f>
        <v>1</v>
      </c>
    </row>
    <row r="1034" spans="2:13" ht="15">
      <c r="B1034" s="6"/>
      <c r="C1034" s="1365"/>
      <c r="D1034" s="1366"/>
      <c r="E1034" s="38"/>
      <c r="F1034" s="38"/>
      <c r="G1034" s="38"/>
      <c r="H1034" s="38"/>
      <c r="I1034" s="38"/>
      <c r="J1034" s="38"/>
      <c r="K1034" s="38"/>
      <c r="L1034" s="38"/>
      <c r="M1034" s="7">
        <f>(IF($E1166&lt;&gt;0,$M$2,IF($L1166&lt;&gt;0,$M$2,"")))</f>
        <v>1</v>
      </c>
    </row>
    <row r="1035" spans="2:13" ht="15">
      <c r="B1035" s="1810" t="str">
        <f>$B$7</f>
        <v>ОТЧЕТНИ ДАННИ ПО ЕБК ЗА ИЗПЪЛНЕНИЕТО НА БЮДЖЕТА</v>
      </c>
      <c r="C1035" s="1811"/>
      <c r="D1035" s="1811"/>
      <c r="E1035" s="242"/>
      <c r="F1035" s="242"/>
      <c r="G1035" s="237"/>
      <c r="H1035" s="237"/>
      <c r="I1035" s="237"/>
      <c r="J1035" s="237"/>
      <c r="K1035" s="237"/>
      <c r="L1035" s="237"/>
      <c r="M1035" s="7">
        <f>(IF($E1166&lt;&gt;0,$M$2,IF($L1166&lt;&gt;0,$M$2,"")))</f>
        <v>1</v>
      </c>
    </row>
    <row r="1036" spans="2:13" ht="15">
      <c r="B1036" s="228"/>
      <c r="C1036" s="391"/>
      <c r="D1036" s="400"/>
      <c r="E1036" s="406" t="s">
        <v>464</v>
      </c>
      <c r="F1036" s="406" t="s">
        <v>835</v>
      </c>
      <c r="G1036" s="237"/>
      <c r="H1036" s="1362" t="s">
        <v>1252</v>
      </c>
      <c r="I1036" s="1363"/>
      <c r="J1036" s="1364"/>
      <c r="K1036" s="237"/>
      <c r="L1036" s="237"/>
      <c r="M1036" s="7">
        <f>(IF($E1166&lt;&gt;0,$M$2,IF($L1166&lt;&gt;0,$M$2,"")))</f>
        <v>1</v>
      </c>
    </row>
    <row r="1037" spans="2:13" ht="17.25">
      <c r="B1037" s="1780" t="str">
        <f>$B$9</f>
        <v>ОУ "Неофит Рилски", гр. Килифарево</v>
      </c>
      <c r="C1037" s="1781"/>
      <c r="D1037" s="1782"/>
      <c r="E1037" s="115">
        <f>$E$9</f>
        <v>43831</v>
      </c>
      <c r="F1037" s="226">
        <f>$F$9</f>
        <v>44104</v>
      </c>
      <c r="G1037" s="237"/>
      <c r="H1037" s="237"/>
      <c r="I1037" s="237"/>
      <c r="J1037" s="237"/>
      <c r="K1037" s="237"/>
      <c r="L1037" s="237"/>
      <c r="M1037" s="7">
        <f>(IF($E1166&lt;&gt;0,$M$2,IF($L1166&lt;&gt;0,$M$2,"")))</f>
        <v>1</v>
      </c>
    </row>
    <row r="1038" spans="2:13" ht="15">
      <c r="B1038" s="227" t="str">
        <f>$B$10</f>
        <v>(наименование на разпоредителя с бюджет)</v>
      </c>
      <c r="C1038" s="228"/>
      <c r="D1038" s="229"/>
      <c r="E1038" s="237"/>
      <c r="F1038" s="237"/>
      <c r="G1038" s="237"/>
      <c r="H1038" s="237"/>
      <c r="I1038" s="237"/>
      <c r="J1038" s="237"/>
      <c r="K1038" s="237"/>
      <c r="L1038" s="237"/>
      <c r="M1038" s="7">
        <f>(IF($E1166&lt;&gt;0,$M$2,IF($L1166&lt;&gt;0,$M$2,"")))</f>
        <v>1</v>
      </c>
    </row>
    <row r="1039" spans="2:13" ht="15">
      <c r="B1039" s="227"/>
      <c r="C1039" s="228"/>
      <c r="D1039" s="229"/>
      <c r="E1039" s="237"/>
      <c r="F1039" s="237"/>
      <c r="G1039" s="237"/>
      <c r="H1039" s="237"/>
      <c r="I1039" s="237"/>
      <c r="J1039" s="237"/>
      <c r="K1039" s="237"/>
      <c r="L1039" s="237"/>
      <c r="M1039" s="7">
        <f>(IF($E1166&lt;&gt;0,$M$2,IF($L1166&lt;&gt;0,$M$2,"")))</f>
        <v>1</v>
      </c>
    </row>
    <row r="1040" spans="2:13" ht="18">
      <c r="B1040" s="1843" t="str">
        <f>$B$12</f>
        <v>Велико Търново</v>
      </c>
      <c r="C1040" s="1844"/>
      <c r="D1040" s="1845"/>
      <c r="E1040" s="410" t="s">
        <v>890</v>
      </c>
      <c r="F1040" s="1360" t="str">
        <f>$F$12</f>
        <v>5401</v>
      </c>
      <c r="G1040" s="237"/>
      <c r="H1040" s="237"/>
      <c r="I1040" s="237"/>
      <c r="J1040" s="237"/>
      <c r="K1040" s="237"/>
      <c r="L1040" s="237"/>
      <c r="M1040" s="7">
        <f>(IF($E1166&lt;&gt;0,$M$2,IF($L1166&lt;&gt;0,$M$2,"")))</f>
        <v>1</v>
      </c>
    </row>
    <row r="1041" spans="2:13" ht="15">
      <c r="B1041" s="233" t="str">
        <f>$B$13</f>
        <v>(наименование на първостепенния разпоредител с бюджет)</v>
      </c>
      <c r="C1041" s="228"/>
      <c r="D1041" s="229"/>
      <c r="E1041" s="1361"/>
      <c r="F1041" s="242"/>
      <c r="G1041" s="237"/>
      <c r="H1041" s="237"/>
      <c r="I1041" s="237"/>
      <c r="J1041" s="237"/>
      <c r="K1041" s="237"/>
      <c r="L1041" s="237"/>
      <c r="M1041" s="7">
        <f>(IF($E1166&lt;&gt;0,$M$2,IF($L1166&lt;&gt;0,$M$2,"")))</f>
        <v>1</v>
      </c>
    </row>
    <row r="1042" spans="2:13" ht="18">
      <c r="B1042" s="236"/>
      <c r="C1042" s="237"/>
      <c r="D1042" s="124" t="s">
        <v>891</v>
      </c>
      <c r="E1042" s="238">
        <f>$E$15</f>
        <v>0</v>
      </c>
      <c r="F1042" s="414" t="str">
        <f>$F$15</f>
        <v>БЮДЖЕТ</v>
      </c>
      <c r="G1042" s="218"/>
      <c r="H1042" s="218"/>
      <c r="I1042" s="218"/>
      <c r="J1042" s="218"/>
      <c r="K1042" s="218"/>
      <c r="L1042" s="218"/>
      <c r="M1042" s="7">
        <f>(IF($E1166&lt;&gt;0,$M$2,IF($L1166&lt;&gt;0,$M$2,"")))</f>
        <v>1</v>
      </c>
    </row>
    <row r="1043" spans="2:13" ht="15">
      <c r="B1043" s="228"/>
      <c r="C1043" s="391"/>
      <c r="D1043" s="400"/>
      <c r="E1043" s="237"/>
      <c r="F1043" s="409"/>
      <c r="G1043" s="409"/>
      <c r="H1043" s="409"/>
      <c r="I1043" s="409"/>
      <c r="J1043" s="409"/>
      <c r="K1043" s="409"/>
      <c r="L1043" s="1377" t="s">
        <v>465</v>
      </c>
      <c r="M1043" s="7">
        <f>(IF($E1166&lt;&gt;0,$M$2,IF($L1166&lt;&gt;0,$M$2,"")))</f>
        <v>1</v>
      </c>
    </row>
    <row r="1044" spans="2:13" ht="17.25">
      <c r="B1044" s="247"/>
      <c r="C1044" s="248"/>
      <c r="D1044" s="249" t="s">
        <v>712</v>
      </c>
      <c r="E1044" s="1749" t="s">
        <v>2057</v>
      </c>
      <c r="F1044" s="1750"/>
      <c r="G1044" s="1750"/>
      <c r="H1044" s="1751"/>
      <c r="I1044" s="1758" t="s">
        <v>2058</v>
      </c>
      <c r="J1044" s="1759"/>
      <c r="K1044" s="1759"/>
      <c r="L1044" s="1760"/>
      <c r="M1044" s="7">
        <f>(IF($E1166&lt;&gt;0,$M$2,IF($L1166&lt;&gt;0,$M$2,"")))</f>
        <v>1</v>
      </c>
    </row>
    <row r="1045" spans="2:13" ht="46.5">
      <c r="B1045" s="250" t="s">
        <v>62</v>
      </c>
      <c r="C1045" s="251" t="s">
        <v>466</v>
      </c>
      <c r="D1045" s="252" t="s">
        <v>713</v>
      </c>
      <c r="E1045" s="1403" t="str">
        <f>$E$20</f>
        <v>Уточнен план                Общо</v>
      </c>
      <c r="F1045" s="1407" t="str">
        <f>$F$20</f>
        <v>държавни дейности</v>
      </c>
      <c r="G1045" s="1408" t="str">
        <f>$G$20</f>
        <v>местни дейности</v>
      </c>
      <c r="H1045" s="1409" t="str">
        <f>$H$20</f>
        <v>дофинансиране</v>
      </c>
      <c r="I1045" s="253" t="str">
        <f>$I$20</f>
        <v>държавни дейности -ОТЧЕТ</v>
      </c>
      <c r="J1045" s="254" t="str">
        <f>$J$20</f>
        <v>местни дейности - ОТЧЕТ</v>
      </c>
      <c r="K1045" s="255" t="str">
        <f>$K$20</f>
        <v>дофинансиране - ОТЧЕТ</v>
      </c>
      <c r="L1045" s="1631" t="str">
        <f>$L$20</f>
        <v>ОТЧЕТ                                    ОБЩО</v>
      </c>
      <c r="M1045" s="7">
        <f>(IF($E1166&lt;&gt;0,$M$2,IF($L1166&lt;&gt;0,$M$2,"")))</f>
        <v>1</v>
      </c>
    </row>
    <row r="1046" spans="2:13" ht="18">
      <c r="B1046" s="258"/>
      <c r="C1046" s="259"/>
      <c r="D1046" s="260" t="s">
        <v>743</v>
      </c>
      <c r="E1046" s="1455" t="str">
        <f>$E$21</f>
        <v>(1)</v>
      </c>
      <c r="F1046" s="143" t="str">
        <f>$F$21</f>
        <v>(2)</v>
      </c>
      <c r="G1046" s="144" t="str">
        <f>$G$21</f>
        <v>(3)</v>
      </c>
      <c r="H1046" s="145" t="str">
        <f>$H$21</f>
        <v>(4)</v>
      </c>
      <c r="I1046" s="261" t="str">
        <f>$I$21</f>
        <v>(5)</v>
      </c>
      <c r="J1046" s="262" t="str">
        <f>$J$21</f>
        <v>(6)</v>
      </c>
      <c r="K1046" s="263" t="str">
        <f>$K$21</f>
        <v>(7)</v>
      </c>
      <c r="L1046" s="264" t="str">
        <f>$L$21</f>
        <v>(8)</v>
      </c>
      <c r="M1046" s="7">
        <f>(IF($E1166&lt;&gt;0,$M$2,IF($L1166&lt;&gt;0,$M$2,"")))</f>
        <v>1</v>
      </c>
    </row>
    <row r="1047" spans="2:13" ht="15">
      <c r="B1047" s="1451"/>
      <c r="C1047" s="1598" t="e">
        <f>VLOOKUP(D1047,OP_LIST2,2,FALSE)</f>
        <v>#N/A</v>
      </c>
      <c r="D1047" s="1458"/>
      <c r="E1047" s="389"/>
      <c r="F1047" s="1441"/>
      <c r="G1047" s="1442"/>
      <c r="H1047" s="1443"/>
      <c r="I1047" s="1441"/>
      <c r="J1047" s="1442"/>
      <c r="K1047" s="1443"/>
      <c r="L1047" s="1440"/>
      <c r="M1047" s="7">
        <f>(IF($E1166&lt;&gt;0,$M$2,IF($L1166&lt;&gt;0,$M$2,"")))</f>
        <v>1</v>
      </c>
    </row>
    <row r="1048" spans="2:13" ht="15">
      <c r="B1048" s="1454"/>
      <c r="C1048" s="1459">
        <f>VLOOKUP(D1049,EBK_DEIN2,2,FALSE)</f>
        <v>7713</v>
      </c>
      <c r="D1048" s="1458" t="s">
        <v>792</v>
      </c>
      <c r="E1048" s="389"/>
      <c r="F1048" s="1444"/>
      <c r="G1048" s="1445"/>
      <c r="H1048" s="1446"/>
      <c r="I1048" s="1444"/>
      <c r="J1048" s="1445"/>
      <c r="K1048" s="1446"/>
      <c r="L1048" s="1440"/>
      <c r="M1048" s="7">
        <f>(IF($E1166&lt;&gt;0,$M$2,IF($L1166&lt;&gt;0,$M$2,"")))</f>
        <v>1</v>
      </c>
    </row>
    <row r="1049" spans="2:13" ht="15">
      <c r="B1049" s="1450"/>
      <c r="C1049" s="1587">
        <f>+C1048</f>
        <v>7713</v>
      </c>
      <c r="D1049" s="1452" t="s">
        <v>491</v>
      </c>
      <c r="E1049" s="389"/>
      <c r="F1049" s="1444"/>
      <c r="G1049" s="1445"/>
      <c r="H1049" s="1446"/>
      <c r="I1049" s="1444"/>
      <c r="J1049" s="1445"/>
      <c r="K1049" s="1446"/>
      <c r="L1049" s="1440"/>
      <c r="M1049" s="7">
        <f>(IF($E1166&lt;&gt;0,$M$2,IF($L1166&lt;&gt;0,$M$2,"")))</f>
        <v>1</v>
      </c>
    </row>
    <row r="1050" spans="2:13" ht="15">
      <c r="B1050" s="1456"/>
      <c r="C1050" s="1453"/>
      <c r="D1050" s="1457" t="s">
        <v>714</v>
      </c>
      <c r="E1050" s="389"/>
      <c r="F1050" s="1447"/>
      <c r="G1050" s="1448"/>
      <c r="H1050" s="1449"/>
      <c r="I1050" s="1447"/>
      <c r="J1050" s="1448"/>
      <c r="K1050" s="1449"/>
      <c r="L1050" s="1440"/>
      <c r="M1050" s="7">
        <f>(IF($E1166&lt;&gt;0,$M$2,IF($L1166&lt;&gt;0,$M$2,"")))</f>
        <v>1</v>
      </c>
    </row>
    <row r="1051" spans="2:14" ht="15">
      <c r="B1051" s="272">
        <v>100</v>
      </c>
      <c r="C1051" s="1778" t="s">
        <v>744</v>
      </c>
      <c r="D1051" s="1779"/>
      <c r="E1051" s="273">
        <f aca="true" t="shared" si="242" ref="E1051:L1051">SUM(E1052:E1053)</f>
        <v>0</v>
      </c>
      <c r="F1051" s="274">
        <f t="shared" si="242"/>
        <v>0</v>
      </c>
      <c r="G1051" s="275">
        <f t="shared" si="242"/>
        <v>0</v>
      </c>
      <c r="H1051" s="276">
        <f t="shared" si="242"/>
        <v>0</v>
      </c>
      <c r="I1051" s="274">
        <f t="shared" si="242"/>
        <v>0</v>
      </c>
      <c r="J1051" s="275">
        <f t="shared" si="242"/>
        <v>0</v>
      </c>
      <c r="K1051" s="276">
        <f t="shared" si="242"/>
        <v>0</v>
      </c>
      <c r="L1051" s="273">
        <f t="shared" si="242"/>
        <v>0</v>
      </c>
      <c r="M1051" s="12">
        <f aca="true" t="shared" si="243" ref="M1051:M1082">(IF($E1051&lt;&gt;0,$M$2,IF($L1051&lt;&gt;0,$M$2,"")))</f>
      </c>
      <c r="N1051" s="13"/>
    </row>
    <row r="1052" spans="2:14" ht="15.75">
      <c r="B1052" s="278"/>
      <c r="C1052" s="279">
        <v>101</v>
      </c>
      <c r="D1052" s="280" t="s">
        <v>745</v>
      </c>
      <c r="E1052" s="281">
        <f>F1052+G1052+H1052</f>
        <v>0</v>
      </c>
      <c r="F1052" s="152"/>
      <c r="G1052" s="153"/>
      <c r="H1052" s="1418"/>
      <c r="I1052" s="152"/>
      <c r="J1052" s="153"/>
      <c r="K1052" s="1418"/>
      <c r="L1052" s="281">
        <f>I1052+J1052+K1052</f>
        <v>0</v>
      </c>
      <c r="M1052" s="12">
        <f t="shared" si="243"/>
      </c>
      <c r="N1052" s="13"/>
    </row>
    <row r="1053" spans="2:14" ht="15.75">
      <c r="B1053" s="278"/>
      <c r="C1053" s="285">
        <v>102</v>
      </c>
      <c r="D1053" s="286" t="s">
        <v>746</v>
      </c>
      <c r="E1053" s="287">
        <f>F1053+G1053+H1053</f>
        <v>0</v>
      </c>
      <c r="F1053" s="173"/>
      <c r="G1053" s="174"/>
      <c r="H1053" s="1421"/>
      <c r="I1053" s="173"/>
      <c r="J1053" s="174"/>
      <c r="K1053" s="1421"/>
      <c r="L1053" s="287">
        <f>I1053+J1053+K1053</f>
        <v>0</v>
      </c>
      <c r="M1053" s="12">
        <f t="shared" si="243"/>
      </c>
      <c r="N1053" s="13"/>
    </row>
    <row r="1054" spans="2:14" ht="15">
      <c r="B1054" s="272">
        <v>200</v>
      </c>
      <c r="C1054" s="1774" t="s">
        <v>747</v>
      </c>
      <c r="D1054" s="1775"/>
      <c r="E1054" s="273">
        <f aca="true" t="shared" si="244" ref="E1054:L1054">SUM(E1055:E1059)</f>
        <v>0</v>
      </c>
      <c r="F1054" s="274">
        <f t="shared" si="244"/>
        <v>0</v>
      </c>
      <c r="G1054" s="275">
        <f t="shared" si="244"/>
        <v>0</v>
      </c>
      <c r="H1054" s="276">
        <f t="shared" si="244"/>
        <v>0</v>
      </c>
      <c r="I1054" s="274">
        <f t="shared" si="244"/>
        <v>0</v>
      </c>
      <c r="J1054" s="275">
        <f t="shared" si="244"/>
        <v>0</v>
      </c>
      <c r="K1054" s="276">
        <f t="shared" si="244"/>
        <v>0</v>
      </c>
      <c r="L1054" s="273">
        <f t="shared" si="244"/>
        <v>0</v>
      </c>
      <c r="M1054" s="12">
        <f t="shared" si="243"/>
      </c>
      <c r="N1054" s="13"/>
    </row>
    <row r="1055" spans="2:14" ht="15.75">
      <c r="B1055" s="291"/>
      <c r="C1055" s="279">
        <v>201</v>
      </c>
      <c r="D1055" s="280" t="s">
        <v>748</v>
      </c>
      <c r="E1055" s="281">
        <f>F1055+G1055+H1055</f>
        <v>0</v>
      </c>
      <c r="F1055" s="152"/>
      <c r="G1055" s="153"/>
      <c r="H1055" s="1418"/>
      <c r="I1055" s="152"/>
      <c r="J1055" s="153"/>
      <c r="K1055" s="1418"/>
      <c r="L1055" s="281">
        <f>I1055+J1055+K1055</f>
        <v>0</v>
      </c>
      <c r="M1055" s="12">
        <f t="shared" si="243"/>
      </c>
      <c r="N1055" s="13"/>
    </row>
    <row r="1056" spans="2:14" ht="15.75">
      <c r="B1056" s="292"/>
      <c r="C1056" s="293">
        <v>202</v>
      </c>
      <c r="D1056" s="294" t="s">
        <v>749</v>
      </c>
      <c r="E1056" s="295">
        <f>F1056+G1056+H1056</f>
        <v>0</v>
      </c>
      <c r="F1056" s="158"/>
      <c r="G1056" s="159"/>
      <c r="H1056" s="1420"/>
      <c r="I1056" s="158"/>
      <c r="J1056" s="159"/>
      <c r="K1056" s="1420"/>
      <c r="L1056" s="295">
        <f>I1056+J1056+K1056</f>
        <v>0</v>
      </c>
      <c r="M1056" s="12">
        <f t="shared" si="243"/>
      </c>
      <c r="N1056" s="13"/>
    </row>
    <row r="1057" spans="2:14" ht="15.75">
      <c r="B1057" s="299"/>
      <c r="C1057" s="293">
        <v>205</v>
      </c>
      <c r="D1057" s="294" t="s">
        <v>595</v>
      </c>
      <c r="E1057" s="295">
        <f>F1057+G1057+H1057</f>
        <v>0</v>
      </c>
      <c r="F1057" s="158"/>
      <c r="G1057" s="159"/>
      <c r="H1057" s="1420"/>
      <c r="I1057" s="158"/>
      <c r="J1057" s="159"/>
      <c r="K1057" s="1420"/>
      <c r="L1057" s="295">
        <f>I1057+J1057+K1057</f>
        <v>0</v>
      </c>
      <c r="M1057" s="12">
        <f t="shared" si="243"/>
      </c>
      <c r="N1057" s="13"/>
    </row>
    <row r="1058" spans="2:14" ht="15.75">
      <c r="B1058" s="299"/>
      <c r="C1058" s="293">
        <v>208</v>
      </c>
      <c r="D1058" s="300" t="s">
        <v>596</v>
      </c>
      <c r="E1058" s="295">
        <f>F1058+G1058+H1058</f>
        <v>0</v>
      </c>
      <c r="F1058" s="158"/>
      <c r="G1058" s="159"/>
      <c r="H1058" s="1420"/>
      <c r="I1058" s="158"/>
      <c r="J1058" s="159"/>
      <c r="K1058" s="1420"/>
      <c r="L1058" s="295">
        <f>I1058+J1058+K1058</f>
        <v>0</v>
      </c>
      <c r="M1058" s="12">
        <f t="shared" si="243"/>
      </c>
      <c r="N1058" s="13"/>
    </row>
    <row r="1059" spans="2:14" ht="15.75">
      <c r="B1059" s="291"/>
      <c r="C1059" s="285">
        <v>209</v>
      </c>
      <c r="D1059" s="301" t="s">
        <v>597</v>
      </c>
      <c r="E1059" s="287">
        <f>F1059+G1059+H1059</f>
        <v>0</v>
      </c>
      <c r="F1059" s="173"/>
      <c r="G1059" s="174"/>
      <c r="H1059" s="1421"/>
      <c r="I1059" s="173"/>
      <c r="J1059" s="174"/>
      <c r="K1059" s="1421"/>
      <c r="L1059" s="287">
        <f>I1059+J1059+K1059</f>
        <v>0</v>
      </c>
      <c r="M1059" s="12">
        <f t="shared" si="243"/>
      </c>
      <c r="N1059" s="13"/>
    </row>
    <row r="1060" spans="2:14" ht="15">
      <c r="B1060" s="272">
        <v>500</v>
      </c>
      <c r="C1060" s="1776" t="s">
        <v>194</v>
      </c>
      <c r="D1060" s="1777"/>
      <c r="E1060" s="273">
        <f aca="true" t="shared" si="245" ref="E1060:L1060">SUM(E1061:E1067)</f>
        <v>0</v>
      </c>
      <c r="F1060" s="274">
        <f t="shared" si="245"/>
        <v>0</v>
      </c>
      <c r="G1060" s="275">
        <f t="shared" si="245"/>
        <v>0</v>
      </c>
      <c r="H1060" s="276">
        <f t="shared" si="245"/>
        <v>0</v>
      </c>
      <c r="I1060" s="274">
        <f t="shared" si="245"/>
        <v>0</v>
      </c>
      <c r="J1060" s="275">
        <f t="shared" si="245"/>
        <v>0</v>
      </c>
      <c r="K1060" s="276">
        <f t="shared" si="245"/>
        <v>0</v>
      </c>
      <c r="L1060" s="273">
        <f t="shared" si="245"/>
        <v>0</v>
      </c>
      <c r="M1060" s="12">
        <f t="shared" si="243"/>
      </c>
      <c r="N1060" s="13"/>
    </row>
    <row r="1061" spans="2:14" ht="15.75">
      <c r="B1061" s="291"/>
      <c r="C1061" s="302">
        <v>551</v>
      </c>
      <c r="D1061" s="303" t="s">
        <v>195</v>
      </c>
      <c r="E1061" s="281">
        <f aca="true" t="shared" si="246" ref="E1061:E1068">F1061+G1061+H1061</f>
        <v>0</v>
      </c>
      <c r="F1061" s="152"/>
      <c r="G1061" s="153"/>
      <c r="H1061" s="1418"/>
      <c r="I1061" s="152"/>
      <c r="J1061" s="153"/>
      <c r="K1061" s="1418"/>
      <c r="L1061" s="281">
        <f aca="true" t="shared" si="247" ref="L1061:L1068">I1061+J1061+K1061</f>
        <v>0</v>
      </c>
      <c r="M1061" s="12">
        <f t="shared" si="243"/>
      </c>
      <c r="N1061" s="13"/>
    </row>
    <row r="1062" spans="2:14" ht="15.75">
      <c r="B1062" s="291"/>
      <c r="C1062" s="304">
        <v>552</v>
      </c>
      <c r="D1062" s="305" t="s">
        <v>909</v>
      </c>
      <c r="E1062" s="295">
        <f t="shared" si="246"/>
        <v>0</v>
      </c>
      <c r="F1062" s="158"/>
      <c r="G1062" s="159"/>
      <c r="H1062" s="1420"/>
      <c r="I1062" s="158"/>
      <c r="J1062" s="159"/>
      <c r="K1062" s="1420"/>
      <c r="L1062" s="295">
        <f t="shared" si="247"/>
        <v>0</v>
      </c>
      <c r="M1062" s="12">
        <f t="shared" si="243"/>
      </c>
      <c r="N1062" s="13"/>
    </row>
    <row r="1063" spans="2:14" ht="15.75">
      <c r="B1063" s="306"/>
      <c r="C1063" s="304">
        <v>558</v>
      </c>
      <c r="D1063" s="307" t="s">
        <v>871</v>
      </c>
      <c r="E1063" s="295">
        <f t="shared" si="246"/>
        <v>0</v>
      </c>
      <c r="F1063" s="488">
        <v>0</v>
      </c>
      <c r="G1063" s="489">
        <v>0</v>
      </c>
      <c r="H1063" s="160">
        <v>0</v>
      </c>
      <c r="I1063" s="488">
        <v>0</v>
      </c>
      <c r="J1063" s="489">
        <v>0</v>
      </c>
      <c r="K1063" s="160">
        <v>0</v>
      </c>
      <c r="L1063" s="295">
        <f t="shared" si="247"/>
        <v>0</v>
      </c>
      <c r="M1063" s="12">
        <f t="shared" si="243"/>
      </c>
      <c r="N1063" s="13"/>
    </row>
    <row r="1064" spans="2:14" ht="15.75">
      <c r="B1064" s="306"/>
      <c r="C1064" s="304">
        <v>560</v>
      </c>
      <c r="D1064" s="307" t="s">
        <v>196</v>
      </c>
      <c r="E1064" s="295">
        <f t="shared" si="246"/>
        <v>0</v>
      </c>
      <c r="F1064" s="158"/>
      <c r="G1064" s="159"/>
      <c r="H1064" s="1420"/>
      <c r="I1064" s="158"/>
      <c r="J1064" s="159"/>
      <c r="K1064" s="1420"/>
      <c r="L1064" s="295">
        <f t="shared" si="247"/>
        <v>0</v>
      </c>
      <c r="M1064" s="12">
        <f t="shared" si="243"/>
      </c>
      <c r="N1064" s="13"/>
    </row>
    <row r="1065" spans="2:14" ht="15.75">
      <c r="B1065" s="306"/>
      <c r="C1065" s="304">
        <v>580</v>
      </c>
      <c r="D1065" s="305" t="s">
        <v>197</v>
      </c>
      <c r="E1065" s="295">
        <f t="shared" si="246"/>
        <v>0</v>
      </c>
      <c r="F1065" s="158"/>
      <c r="G1065" s="159"/>
      <c r="H1065" s="1420"/>
      <c r="I1065" s="158"/>
      <c r="J1065" s="159"/>
      <c r="K1065" s="1420"/>
      <c r="L1065" s="295">
        <f t="shared" si="247"/>
        <v>0</v>
      </c>
      <c r="M1065" s="12">
        <f t="shared" si="243"/>
      </c>
      <c r="N1065" s="13"/>
    </row>
    <row r="1066" spans="2:14" ht="15">
      <c r="B1066" s="291"/>
      <c r="C1066" s="304">
        <v>588</v>
      </c>
      <c r="D1066" s="305" t="s">
        <v>873</v>
      </c>
      <c r="E1066" s="295">
        <f t="shared" si="246"/>
        <v>0</v>
      </c>
      <c r="F1066" s="488">
        <v>0</v>
      </c>
      <c r="G1066" s="489">
        <v>0</v>
      </c>
      <c r="H1066" s="160">
        <v>0</v>
      </c>
      <c r="I1066" s="488">
        <v>0</v>
      </c>
      <c r="J1066" s="489">
        <v>0</v>
      </c>
      <c r="K1066" s="160">
        <v>0</v>
      </c>
      <c r="L1066" s="295">
        <f t="shared" si="247"/>
        <v>0</v>
      </c>
      <c r="M1066" s="12">
        <f t="shared" si="243"/>
      </c>
      <c r="N1066" s="13"/>
    </row>
    <row r="1067" spans="2:14" ht="31.5">
      <c r="B1067" s="291"/>
      <c r="C1067" s="308">
        <v>590</v>
      </c>
      <c r="D1067" s="309" t="s">
        <v>198</v>
      </c>
      <c r="E1067" s="287">
        <f t="shared" si="246"/>
        <v>0</v>
      </c>
      <c r="F1067" s="173"/>
      <c r="G1067" s="174"/>
      <c r="H1067" s="1421"/>
      <c r="I1067" s="173"/>
      <c r="J1067" s="174"/>
      <c r="K1067" s="1421"/>
      <c r="L1067" s="287">
        <f t="shared" si="247"/>
        <v>0</v>
      </c>
      <c r="M1067" s="12">
        <f t="shared" si="243"/>
      </c>
      <c r="N1067" s="13"/>
    </row>
    <row r="1068" spans="2:14" ht="15">
      <c r="B1068" s="272">
        <v>800</v>
      </c>
      <c r="C1068" s="1787" t="s">
        <v>199</v>
      </c>
      <c r="D1068" s="1788"/>
      <c r="E1068" s="310">
        <f t="shared" si="246"/>
        <v>0</v>
      </c>
      <c r="F1068" s="1422"/>
      <c r="G1068" s="1423"/>
      <c r="H1068" s="1424"/>
      <c r="I1068" s="1422"/>
      <c r="J1068" s="1423"/>
      <c r="K1068" s="1424"/>
      <c r="L1068" s="310">
        <f t="shared" si="247"/>
        <v>0</v>
      </c>
      <c r="M1068" s="12">
        <f t="shared" si="243"/>
      </c>
      <c r="N1068" s="13"/>
    </row>
    <row r="1069" spans="2:14" ht="15">
      <c r="B1069" s="272">
        <v>1000</v>
      </c>
      <c r="C1069" s="1774" t="s">
        <v>200</v>
      </c>
      <c r="D1069" s="1775"/>
      <c r="E1069" s="310">
        <f aca="true" t="shared" si="248" ref="E1069:L1069">SUM(E1070:E1086)</f>
        <v>960</v>
      </c>
      <c r="F1069" s="274">
        <f t="shared" si="248"/>
        <v>960</v>
      </c>
      <c r="G1069" s="275">
        <f t="shared" si="248"/>
        <v>0</v>
      </c>
      <c r="H1069" s="276">
        <f t="shared" si="248"/>
        <v>0</v>
      </c>
      <c r="I1069" s="274">
        <f t="shared" si="248"/>
        <v>0</v>
      </c>
      <c r="J1069" s="275">
        <f t="shared" si="248"/>
        <v>0</v>
      </c>
      <c r="K1069" s="276">
        <f t="shared" si="248"/>
        <v>0</v>
      </c>
      <c r="L1069" s="310">
        <f t="shared" si="248"/>
        <v>0</v>
      </c>
      <c r="M1069" s="12">
        <f t="shared" si="243"/>
        <v>1</v>
      </c>
      <c r="N1069" s="13"/>
    </row>
    <row r="1070" spans="2:14" ht="15">
      <c r="B1070" s="292"/>
      <c r="C1070" s="279">
        <v>1011</v>
      </c>
      <c r="D1070" s="311" t="s">
        <v>201</v>
      </c>
      <c r="E1070" s="281">
        <f aca="true" t="shared" si="249" ref="E1070:E1086">F1070+G1070+H1070</f>
        <v>0</v>
      </c>
      <c r="F1070" s="152"/>
      <c r="G1070" s="153"/>
      <c r="H1070" s="1418"/>
      <c r="I1070" s="152"/>
      <c r="J1070" s="153"/>
      <c r="K1070" s="1418"/>
      <c r="L1070" s="281">
        <f aca="true" t="shared" si="250" ref="L1070:L1086">I1070+J1070+K1070</f>
        <v>0</v>
      </c>
      <c r="M1070" s="12">
        <f t="shared" si="243"/>
      </c>
      <c r="N1070" s="13"/>
    </row>
    <row r="1071" spans="2:14" ht="15">
      <c r="B1071" s="292"/>
      <c r="C1071" s="293">
        <v>1012</v>
      </c>
      <c r="D1071" s="294" t="s">
        <v>202</v>
      </c>
      <c r="E1071" s="295">
        <f t="shared" si="249"/>
        <v>0</v>
      </c>
      <c r="F1071" s="158"/>
      <c r="G1071" s="159"/>
      <c r="H1071" s="1420"/>
      <c r="I1071" s="158"/>
      <c r="J1071" s="159"/>
      <c r="K1071" s="1420"/>
      <c r="L1071" s="295">
        <f t="shared" si="250"/>
        <v>0</v>
      </c>
      <c r="M1071" s="12">
        <f t="shared" si="243"/>
      </c>
      <c r="N1071" s="13"/>
    </row>
    <row r="1072" spans="2:14" ht="15">
      <c r="B1072" s="292"/>
      <c r="C1072" s="293">
        <v>1013</v>
      </c>
      <c r="D1072" s="294" t="s">
        <v>203</v>
      </c>
      <c r="E1072" s="295">
        <f t="shared" si="249"/>
        <v>0</v>
      </c>
      <c r="F1072" s="158"/>
      <c r="G1072" s="159"/>
      <c r="H1072" s="1420"/>
      <c r="I1072" s="158"/>
      <c r="J1072" s="159"/>
      <c r="K1072" s="1420"/>
      <c r="L1072" s="295">
        <f t="shared" si="250"/>
        <v>0</v>
      </c>
      <c r="M1072" s="12">
        <f t="shared" si="243"/>
      </c>
      <c r="N1072" s="13"/>
    </row>
    <row r="1073" spans="2:14" ht="15">
      <c r="B1073" s="292"/>
      <c r="C1073" s="293">
        <v>1014</v>
      </c>
      <c r="D1073" s="294" t="s">
        <v>204</v>
      </c>
      <c r="E1073" s="295">
        <f t="shared" si="249"/>
        <v>0</v>
      </c>
      <c r="F1073" s="158"/>
      <c r="G1073" s="159"/>
      <c r="H1073" s="1420"/>
      <c r="I1073" s="158"/>
      <c r="J1073" s="159"/>
      <c r="K1073" s="1420"/>
      <c r="L1073" s="295">
        <f t="shared" si="250"/>
        <v>0</v>
      </c>
      <c r="M1073" s="12">
        <f t="shared" si="243"/>
      </c>
      <c r="N1073" s="13"/>
    </row>
    <row r="1074" spans="2:14" ht="15">
      <c r="B1074" s="292"/>
      <c r="C1074" s="293">
        <v>1015</v>
      </c>
      <c r="D1074" s="294" t="s">
        <v>205</v>
      </c>
      <c r="E1074" s="295">
        <f t="shared" si="249"/>
        <v>0</v>
      </c>
      <c r="F1074" s="158"/>
      <c r="G1074" s="159"/>
      <c r="H1074" s="1420"/>
      <c r="I1074" s="158"/>
      <c r="J1074" s="159"/>
      <c r="K1074" s="1420"/>
      <c r="L1074" s="295">
        <f t="shared" si="250"/>
        <v>0</v>
      </c>
      <c r="M1074" s="12">
        <f t="shared" si="243"/>
      </c>
      <c r="N1074" s="13"/>
    </row>
    <row r="1075" spans="2:14" ht="15">
      <c r="B1075" s="292"/>
      <c r="C1075" s="312">
        <v>1016</v>
      </c>
      <c r="D1075" s="313" t="s">
        <v>206</v>
      </c>
      <c r="E1075" s="314">
        <f t="shared" si="249"/>
        <v>0</v>
      </c>
      <c r="F1075" s="164"/>
      <c r="G1075" s="165"/>
      <c r="H1075" s="1419"/>
      <c r="I1075" s="164"/>
      <c r="J1075" s="165"/>
      <c r="K1075" s="1419"/>
      <c r="L1075" s="314">
        <f t="shared" si="250"/>
        <v>0</v>
      </c>
      <c r="M1075" s="12">
        <f t="shared" si="243"/>
      </c>
      <c r="N1075" s="13"/>
    </row>
    <row r="1076" spans="2:14" ht="15.75">
      <c r="B1076" s="278"/>
      <c r="C1076" s="318">
        <v>1020</v>
      </c>
      <c r="D1076" s="319" t="s">
        <v>207</v>
      </c>
      <c r="E1076" s="320">
        <f t="shared" si="249"/>
        <v>0</v>
      </c>
      <c r="F1076" s="454"/>
      <c r="G1076" s="455"/>
      <c r="H1076" s="1428"/>
      <c r="I1076" s="454"/>
      <c r="J1076" s="455"/>
      <c r="K1076" s="1428"/>
      <c r="L1076" s="320">
        <f t="shared" si="250"/>
        <v>0</v>
      </c>
      <c r="M1076" s="12">
        <f t="shared" si="243"/>
      </c>
      <c r="N1076" s="13"/>
    </row>
    <row r="1077" spans="2:14" ht="15">
      <c r="B1077" s="292"/>
      <c r="C1077" s="324">
        <v>1030</v>
      </c>
      <c r="D1077" s="325" t="s">
        <v>208</v>
      </c>
      <c r="E1077" s="326">
        <f t="shared" si="249"/>
        <v>0</v>
      </c>
      <c r="F1077" s="449"/>
      <c r="G1077" s="450"/>
      <c r="H1077" s="1425"/>
      <c r="I1077" s="449"/>
      <c r="J1077" s="450"/>
      <c r="K1077" s="1425"/>
      <c r="L1077" s="326">
        <f t="shared" si="250"/>
        <v>0</v>
      </c>
      <c r="M1077" s="12">
        <f t="shared" si="243"/>
      </c>
      <c r="N1077" s="13"/>
    </row>
    <row r="1078" spans="2:14" ht="15.75">
      <c r="B1078" s="292"/>
      <c r="C1078" s="318">
        <v>1051</v>
      </c>
      <c r="D1078" s="331" t="s">
        <v>209</v>
      </c>
      <c r="E1078" s="320">
        <f t="shared" si="249"/>
        <v>0</v>
      </c>
      <c r="F1078" s="454"/>
      <c r="G1078" s="455"/>
      <c r="H1078" s="1428"/>
      <c r="I1078" s="454"/>
      <c r="J1078" s="455"/>
      <c r="K1078" s="1428"/>
      <c r="L1078" s="320">
        <f t="shared" si="250"/>
        <v>0</v>
      </c>
      <c r="M1078" s="12">
        <f t="shared" si="243"/>
      </c>
      <c r="N1078" s="13"/>
    </row>
    <row r="1079" spans="2:14" ht="15.75">
      <c r="B1079" s="292"/>
      <c r="C1079" s="293">
        <v>1052</v>
      </c>
      <c r="D1079" s="294" t="s">
        <v>210</v>
      </c>
      <c r="E1079" s="295">
        <f t="shared" si="249"/>
        <v>0</v>
      </c>
      <c r="F1079" s="158"/>
      <c r="G1079" s="159"/>
      <c r="H1079" s="1420"/>
      <c r="I1079" s="158"/>
      <c r="J1079" s="159"/>
      <c r="K1079" s="1420"/>
      <c r="L1079" s="295">
        <f t="shared" si="250"/>
        <v>0</v>
      </c>
      <c r="M1079" s="12">
        <f t="shared" si="243"/>
      </c>
      <c r="N1079" s="13"/>
    </row>
    <row r="1080" spans="2:14" ht="15.75">
      <c r="B1080" s="292"/>
      <c r="C1080" s="324">
        <v>1053</v>
      </c>
      <c r="D1080" s="325" t="s">
        <v>874</v>
      </c>
      <c r="E1080" s="326">
        <f t="shared" si="249"/>
        <v>0</v>
      </c>
      <c r="F1080" s="449"/>
      <c r="G1080" s="450"/>
      <c r="H1080" s="1425"/>
      <c r="I1080" s="449"/>
      <c r="J1080" s="450"/>
      <c r="K1080" s="1425"/>
      <c r="L1080" s="326">
        <f t="shared" si="250"/>
        <v>0</v>
      </c>
      <c r="M1080" s="12">
        <f t="shared" si="243"/>
      </c>
      <c r="N1080" s="13"/>
    </row>
    <row r="1081" spans="2:14" ht="15.75">
      <c r="B1081" s="292"/>
      <c r="C1081" s="318">
        <v>1062</v>
      </c>
      <c r="D1081" s="319" t="s">
        <v>211</v>
      </c>
      <c r="E1081" s="320">
        <f t="shared" si="249"/>
        <v>0</v>
      </c>
      <c r="F1081" s="454"/>
      <c r="G1081" s="455"/>
      <c r="H1081" s="1428"/>
      <c r="I1081" s="454"/>
      <c r="J1081" s="455"/>
      <c r="K1081" s="1428"/>
      <c r="L1081" s="320">
        <f t="shared" si="250"/>
        <v>0</v>
      </c>
      <c r="M1081" s="12">
        <f t="shared" si="243"/>
      </c>
      <c r="N1081" s="13"/>
    </row>
    <row r="1082" spans="2:14" ht="15.75">
      <c r="B1082" s="292"/>
      <c r="C1082" s="324">
        <v>1063</v>
      </c>
      <c r="D1082" s="332" t="s">
        <v>801</v>
      </c>
      <c r="E1082" s="326">
        <f t="shared" si="249"/>
        <v>0</v>
      </c>
      <c r="F1082" s="449"/>
      <c r="G1082" s="450"/>
      <c r="H1082" s="1425"/>
      <c r="I1082" s="449"/>
      <c r="J1082" s="450"/>
      <c r="K1082" s="1425"/>
      <c r="L1082" s="326">
        <f t="shared" si="250"/>
        <v>0</v>
      </c>
      <c r="M1082" s="12">
        <f t="shared" si="243"/>
      </c>
      <c r="N1082" s="13"/>
    </row>
    <row r="1083" spans="2:14" ht="15.75">
      <c r="B1083" s="292"/>
      <c r="C1083" s="333">
        <v>1069</v>
      </c>
      <c r="D1083" s="334" t="s">
        <v>212</v>
      </c>
      <c r="E1083" s="335">
        <f t="shared" si="249"/>
        <v>0</v>
      </c>
      <c r="F1083" s="600"/>
      <c r="G1083" s="601"/>
      <c r="H1083" s="1427"/>
      <c r="I1083" s="600"/>
      <c r="J1083" s="601"/>
      <c r="K1083" s="1427"/>
      <c r="L1083" s="335">
        <f t="shared" si="250"/>
        <v>0</v>
      </c>
      <c r="M1083" s="12">
        <f aca="true" t="shared" si="251" ref="M1083:M1114">(IF($E1083&lt;&gt;0,$M$2,IF($L1083&lt;&gt;0,$M$2,"")))</f>
      </c>
      <c r="N1083" s="13"/>
    </row>
    <row r="1084" spans="2:14" ht="15">
      <c r="B1084" s="278"/>
      <c r="C1084" s="318">
        <v>1091</v>
      </c>
      <c r="D1084" s="331" t="s">
        <v>910</v>
      </c>
      <c r="E1084" s="320">
        <f t="shared" si="249"/>
        <v>0</v>
      </c>
      <c r="F1084" s="454"/>
      <c r="G1084" s="455"/>
      <c r="H1084" s="1428"/>
      <c r="I1084" s="454"/>
      <c r="J1084" s="455"/>
      <c r="K1084" s="1428"/>
      <c r="L1084" s="320">
        <f t="shared" si="250"/>
        <v>0</v>
      </c>
      <c r="M1084" s="12">
        <f t="shared" si="251"/>
      </c>
      <c r="N1084" s="13"/>
    </row>
    <row r="1085" spans="2:14" ht="15">
      <c r="B1085" s="292"/>
      <c r="C1085" s="293">
        <v>1092</v>
      </c>
      <c r="D1085" s="294" t="s">
        <v>305</v>
      </c>
      <c r="E1085" s="295">
        <f t="shared" si="249"/>
        <v>0</v>
      </c>
      <c r="F1085" s="158"/>
      <c r="G1085" s="159"/>
      <c r="H1085" s="1420"/>
      <c r="I1085" s="158"/>
      <c r="J1085" s="159"/>
      <c r="K1085" s="1420"/>
      <c r="L1085" s="295">
        <f t="shared" si="250"/>
        <v>0</v>
      </c>
      <c r="M1085" s="12">
        <f t="shared" si="251"/>
      </c>
      <c r="N1085" s="13"/>
    </row>
    <row r="1086" spans="2:14" ht="15">
      <c r="B1086" s="292"/>
      <c r="C1086" s="285">
        <v>1098</v>
      </c>
      <c r="D1086" s="339" t="s">
        <v>213</v>
      </c>
      <c r="E1086" s="287">
        <f t="shared" si="249"/>
        <v>960</v>
      </c>
      <c r="F1086" s="173">
        <v>960</v>
      </c>
      <c r="G1086" s="174"/>
      <c r="H1086" s="1421"/>
      <c r="I1086" s="173">
        <v>0</v>
      </c>
      <c r="J1086" s="174"/>
      <c r="K1086" s="1421"/>
      <c r="L1086" s="287">
        <f t="shared" si="250"/>
        <v>0</v>
      </c>
      <c r="M1086" s="12">
        <f t="shared" si="251"/>
        <v>1</v>
      </c>
      <c r="N1086" s="13"/>
    </row>
    <row r="1087" spans="2:14" ht="15">
      <c r="B1087" s="272">
        <v>1900</v>
      </c>
      <c r="C1087" s="1785" t="s">
        <v>272</v>
      </c>
      <c r="D1087" s="1786"/>
      <c r="E1087" s="310">
        <f aca="true" t="shared" si="252" ref="E1087:L1087">SUM(E1088:E1090)</f>
        <v>0</v>
      </c>
      <c r="F1087" s="274">
        <f t="shared" si="252"/>
        <v>0</v>
      </c>
      <c r="G1087" s="275">
        <f t="shared" si="252"/>
        <v>0</v>
      </c>
      <c r="H1087" s="276">
        <f t="shared" si="252"/>
        <v>0</v>
      </c>
      <c r="I1087" s="274">
        <f t="shared" si="252"/>
        <v>0</v>
      </c>
      <c r="J1087" s="275">
        <f t="shared" si="252"/>
        <v>0</v>
      </c>
      <c r="K1087" s="276">
        <f t="shared" si="252"/>
        <v>0</v>
      </c>
      <c r="L1087" s="310">
        <f t="shared" si="252"/>
        <v>0</v>
      </c>
      <c r="M1087" s="12">
        <f t="shared" si="251"/>
      </c>
      <c r="N1087" s="13"/>
    </row>
    <row r="1088" spans="2:14" ht="15.75">
      <c r="B1088" s="292"/>
      <c r="C1088" s="279">
        <v>1901</v>
      </c>
      <c r="D1088" s="340" t="s">
        <v>911</v>
      </c>
      <c r="E1088" s="281">
        <f>F1088+G1088+H1088</f>
        <v>0</v>
      </c>
      <c r="F1088" s="152"/>
      <c r="G1088" s="153"/>
      <c r="H1088" s="1418"/>
      <c r="I1088" s="152"/>
      <c r="J1088" s="153"/>
      <c r="K1088" s="1418"/>
      <c r="L1088" s="281">
        <f>I1088+J1088+K1088</f>
        <v>0</v>
      </c>
      <c r="M1088" s="12">
        <f t="shared" si="251"/>
      </c>
      <c r="N1088" s="13"/>
    </row>
    <row r="1089" spans="2:14" ht="15.75">
      <c r="B1089" s="341"/>
      <c r="C1089" s="293">
        <v>1981</v>
      </c>
      <c r="D1089" s="342" t="s">
        <v>912</v>
      </c>
      <c r="E1089" s="295">
        <f>F1089+G1089+H1089</f>
        <v>0</v>
      </c>
      <c r="F1089" s="158"/>
      <c r="G1089" s="159"/>
      <c r="H1089" s="1420"/>
      <c r="I1089" s="158"/>
      <c r="J1089" s="159"/>
      <c r="K1089" s="1420"/>
      <c r="L1089" s="295">
        <f>I1089+J1089+K1089</f>
        <v>0</v>
      </c>
      <c r="M1089" s="12">
        <f t="shared" si="251"/>
      </c>
      <c r="N1089" s="13"/>
    </row>
    <row r="1090" spans="2:14" ht="15.75">
      <c r="B1090" s="292"/>
      <c r="C1090" s="285">
        <v>1991</v>
      </c>
      <c r="D1090" s="343" t="s">
        <v>913</v>
      </c>
      <c r="E1090" s="287">
        <f>F1090+G1090+H1090</f>
        <v>0</v>
      </c>
      <c r="F1090" s="173"/>
      <c r="G1090" s="174"/>
      <c r="H1090" s="1421"/>
      <c r="I1090" s="173"/>
      <c r="J1090" s="174"/>
      <c r="K1090" s="1421"/>
      <c r="L1090" s="287">
        <f>I1090+J1090+K1090</f>
        <v>0</v>
      </c>
      <c r="M1090" s="12">
        <f t="shared" si="251"/>
      </c>
      <c r="N1090" s="13"/>
    </row>
    <row r="1091" spans="2:14" ht="15">
      <c r="B1091" s="272">
        <v>2100</v>
      </c>
      <c r="C1091" s="1785" t="s">
        <v>722</v>
      </c>
      <c r="D1091" s="1786"/>
      <c r="E1091" s="310">
        <f aca="true" t="shared" si="253" ref="E1091:L1091">SUM(E1092:E1096)</f>
        <v>0</v>
      </c>
      <c r="F1091" s="274">
        <f t="shared" si="253"/>
        <v>0</v>
      </c>
      <c r="G1091" s="275">
        <f t="shared" si="253"/>
        <v>0</v>
      </c>
      <c r="H1091" s="276">
        <f t="shared" si="253"/>
        <v>0</v>
      </c>
      <c r="I1091" s="274">
        <f t="shared" si="253"/>
        <v>0</v>
      </c>
      <c r="J1091" s="275">
        <f t="shared" si="253"/>
        <v>0</v>
      </c>
      <c r="K1091" s="276">
        <f t="shared" si="253"/>
        <v>0</v>
      </c>
      <c r="L1091" s="310">
        <f t="shared" si="253"/>
        <v>0</v>
      </c>
      <c r="M1091" s="12">
        <f t="shared" si="251"/>
      </c>
      <c r="N1091" s="13"/>
    </row>
    <row r="1092" spans="2:14" ht="15.75">
      <c r="B1092" s="292"/>
      <c r="C1092" s="279">
        <v>2110</v>
      </c>
      <c r="D1092" s="344" t="s">
        <v>214</v>
      </c>
      <c r="E1092" s="281">
        <f>F1092+G1092+H1092</f>
        <v>0</v>
      </c>
      <c r="F1092" s="152"/>
      <c r="G1092" s="153"/>
      <c r="H1092" s="1418"/>
      <c r="I1092" s="152"/>
      <c r="J1092" s="153"/>
      <c r="K1092" s="1418"/>
      <c r="L1092" s="281">
        <f>I1092+J1092+K1092</f>
        <v>0</v>
      </c>
      <c r="M1092" s="12">
        <f t="shared" si="251"/>
      </c>
      <c r="N1092" s="13"/>
    </row>
    <row r="1093" spans="2:14" ht="15.75">
      <c r="B1093" s="341"/>
      <c r="C1093" s="293">
        <v>2120</v>
      </c>
      <c r="D1093" s="300" t="s">
        <v>215</v>
      </c>
      <c r="E1093" s="295">
        <f>F1093+G1093+H1093</f>
        <v>0</v>
      </c>
      <c r="F1093" s="158"/>
      <c r="G1093" s="159"/>
      <c r="H1093" s="1420"/>
      <c r="I1093" s="158"/>
      <c r="J1093" s="159"/>
      <c r="K1093" s="1420"/>
      <c r="L1093" s="295">
        <f>I1093+J1093+K1093</f>
        <v>0</v>
      </c>
      <c r="M1093" s="12">
        <f t="shared" si="251"/>
      </c>
      <c r="N1093" s="13"/>
    </row>
    <row r="1094" spans="2:14" ht="15.75">
      <c r="B1094" s="341"/>
      <c r="C1094" s="293">
        <v>2125</v>
      </c>
      <c r="D1094" s="300" t="s">
        <v>216</v>
      </c>
      <c r="E1094" s="295">
        <f>F1094+G1094+H1094</f>
        <v>0</v>
      </c>
      <c r="F1094" s="488">
        <v>0</v>
      </c>
      <c r="G1094" s="489">
        <v>0</v>
      </c>
      <c r="H1094" s="160">
        <v>0</v>
      </c>
      <c r="I1094" s="488">
        <v>0</v>
      </c>
      <c r="J1094" s="489">
        <v>0</v>
      </c>
      <c r="K1094" s="160">
        <v>0</v>
      </c>
      <c r="L1094" s="295">
        <f>I1094+J1094+K1094</f>
        <v>0</v>
      </c>
      <c r="M1094" s="12">
        <f t="shared" si="251"/>
      </c>
      <c r="N1094" s="13"/>
    </row>
    <row r="1095" spans="2:14" ht="15.75">
      <c r="B1095" s="291"/>
      <c r="C1095" s="293">
        <v>2140</v>
      </c>
      <c r="D1095" s="300" t="s">
        <v>217</v>
      </c>
      <c r="E1095" s="295">
        <f>F1095+G1095+H1095</f>
        <v>0</v>
      </c>
      <c r="F1095" s="488">
        <v>0</v>
      </c>
      <c r="G1095" s="489">
        <v>0</v>
      </c>
      <c r="H1095" s="160">
        <v>0</v>
      </c>
      <c r="I1095" s="488">
        <v>0</v>
      </c>
      <c r="J1095" s="489">
        <v>0</v>
      </c>
      <c r="K1095" s="160">
        <v>0</v>
      </c>
      <c r="L1095" s="295">
        <f>I1095+J1095+K1095</f>
        <v>0</v>
      </c>
      <c r="M1095" s="12">
        <f t="shared" si="251"/>
      </c>
      <c r="N1095" s="13"/>
    </row>
    <row r="1096" spans="2:14" ht="15.75">
      <c r="B1096" s="292"/>
      <c r="C1096" s="285">
        <v>2190</v>
      </c>
      <c r="D1096" s="345" t="s">
        <v>218</v>
      </c>
      <c r="E1096" s="287">
        <f>F1096+G1096+H1096</f>
        <v>0</v>
      </c>
      <c r="F1096" s="173"/>
      <c r="G1096" s="174"/>
      <c r="H1096" s="1421"/>
      <c r="I1096" s="173"/>
      <c r="J1096" s="174"/>
      <c r="K1096" s="1421"/>
      <c r="L1096" s="287">
        <f>I1096+J1096+K1096</f>
        <v>0</v>
      </c>
      <c r="M1096" s="12">
        <f t="shared" si="251"/>
      </c>
      <c r="N1096" s="13"/>
    </row>
    <row r="1097" spans="2:14" ht="15">
      <c r="B1097" s="272">
        <v>2200</v>
      </c>
      <c r="C1097" s="1785" t="s">
        <v>219</v>
      </c>
      <c r="D1097" s="1786"/>
      <c r="E1097" s="310">
        <f aca="true" t="shared" si="254" ref="E1097:L1097">SUM(E1098:E1099)</f>
        <v>0</v>
      </c>
      <c r="F1097" s="274">
        <f t="shared" si="254"/>
        <v>0</v>
      </c>
      <c r="G1097" s="275">
        <f t="shared" si="254"/>
        <v>0</v>
      </c>
      <c r="H1097" s="276">
        <f t="shared" si="254"/>
        <v>0</v>
      </c>
      <c r="I1097" s="274">
        <f t="shared" si="254"/>
        <v>0</v>
      </c>
      <c r="J1097" s="275">
        <f t="shared" si="254"/>
        <v>0</v>
      </c>
      <c r="K1097" s="276">
        <f t="shared" si="254"/>
        <v>0</v>
      </c>
      <c r="L1097" s="310">
        <f t="shared" si="254"/>
        <v>0</v>
      </c>
      <c r="M1097" s="12">
        <f t="shared" si="251"/>
      </c>
      <c r="N1097" s="13"/>
    </row>
    <row r="1098" spans="2:14" ht="15.75">
      <c r="B1098" s="292"/>
      <c r="C1098" s="279">
        <v>2221</v>
      </c>
      <c r="D1098" s="280" t="s">
        <v>306</v>
      </c>
      <c r="E1098" s="281">
        <f aca="true" t="shared" si="255" ref="E1098:E1103">F1098+G1098+H1098</f>
        <v>0</v>
      </c>
      <c r="F1098" s="152"/>
      <c r="G1098" s="153"/>
      <c r="H1098" s="1418"/>
      <c r="I1098" s="152"/>
      <c r="J1098" s="153"/>
      <c r="K1098" s="1418"/>
      <c r="L1098" s="281">
        <f aca="true" t="shared" si="256" ref="L1098:L1103">I1098+J1098+K1098</f>
        <v>0</v>
      </c>
      <c r="M1098" s="12">
        <f t="shared" si="251"/>
      </c>
      <c r="N1098" s="13"/>
    </row>
    <row r="1099" spans="2:14" ht="15.75">
      <c r="B1099" s="292"/>
      <c r="C1099" s="285">
        <v>2224</v>
      </c>
      <c r="D1099" s="286" t="s">
        <v>220</v>
      </c>
      <c r="E1099" s="287">
        <f t="shared" si="255"/>
        <v>0</v>
      </c>
      <c r="F1099" s="173"/>
      <c r="G1099" s="174"/>
      <c r="H1099" s="1421"/>
      <c r="I1099" s="173"/>
      <c r="J1099" s="174"/>
      <c r="K1099" s="1421"/>
      <c r="L1099" s="287">
        <f t="shared" si="256"/>
        <v>0</v>
      </c>
      <c r="M1099" s="12">
        <f t="shared" si="251"/>
      </c>
      <c r="N1099" s="13"/>
    </row>
    <row r="1100" spans="2:14" ht="15">
      <c r="B1100" s="272">
        <v>2500</v>
      </c>
      <c r="C1100" s="1785" t="s">
        <v>221</v>
      </c>
      <c r="D1100" s="1786"/>
      <c r="E1100" s="310">
        <f t="shared" si="255"/>
        <v>0</v>
      </c>
      <c r="F1100" s="1422"/>
      <c r="G1100" s="1423"/>
      <c r="H1100" s="1424"/>
      <c r="I1100" s="1422"/>
      <c r="J1100" s="1423"/>
      <c r="K1100" s="1424"/>
      <c r="L1100" s="310">
        <f t="shared" si="256"/>
        <v>0</v>
      </c>
      <c r="M1100" s="12">
        <f t="shared" si="251"/>
      </c>
      <c r="N1100" s="13"/>
    </row>
    <row r="1101" spans="2:14" ht="15">
      <c r="B1101" s="272">
        <v>2600</v>
      </c>
      <c r="C1101" s="1791" t="s">
        <v>222</v>
      </c>
      <c r="D1101" s="1792"/>
      <c r="E1101" s="310">
        <f t="shared" si="255"/>
        <v>0</v>
      </c>
      <c r="F1101" s="1422"/>
      <c r="G1101" s="1423"/>
      <c r="H1101" s="1424"/>
      <c r="I1101" s="1422"/>
      <c r="J1101" s="1423"/>
      <c r="K1101" s="1424"/>
      <c r="L1101" s="310">
        <f t="shared" si="256"/>
        <v>0</v>
      </c>
      <c r="M1101" s="12">
        <f t="shared" si="251"/>
      </c>
      <c r="N1101" s="13"/>
    </row>
    <row r="1102" spans="2:14" ht="15">
      <c r="B1102" s="272">
        <v>2700</v>
      </c>
      <c r="C1102" s="1791" t="s">
        <v>223</v>
      </c>
      <c r="D1102" s="1792"/>
      <c r="E1102" s="310">
        <f t="shared" si="255"/>
        <v>0</v>
      </c>
      <c r="F1102" s="1422"/>
      <c r="G1102" s="1423"/>
      <c r="H1102" s="1424"/>
      <c r="I1102" s="1422"/>
      <c r="J1102" s="1423"/>
      <c r="K1102" s="1424"/>
      <c r="L1102" s="310">
        <f t="shared" si="256"/>
        <v>0</v>
      </c>
      <c r="M1102" s="12">
        <f t="shared" si="251"/>
      </c>
      <c r="N1102" s="13"/>
    </row>
    <row r="1103" spans="2:14" ht="15">
      <c r="B1103" s="272">
        <v>2800</v>
      </c>
      <c r="C1103" s="1791" t="s">
        <v>1661</v>
      </c>
      <c r="D1103" s="1792"/>
      <c r="E1103" s="310">
        <f t="shared" si="255"/>
        <v>0</v>
      </c>
      <c r="F1103" s="1422"/>
      <c r="G1103" s="1423"/>
      <c r="H1103" s="1424"/>
      <c r="I1103" s="1422"/>
      <c r="J1103" s="1423"/>
      <c r="K1103" s="1424"/>
      <c r="L1103" s="310">
        <f t="shared" si="256"/>
        <v>0</v>
      </c>
      <c r="M1103" s="12">
        <f t="shared" si="251"/>
      </c>
      <c r="N1103" s="13"/>
    </row>
    <row r="1104" spans="2:14" ht="15">
      <c r="B1104" s="272">
        <v>2900</v>
      </c>
      <c r="C1104" s="1785" t="s">
        <v>224</v>
      </c>
      <c r="D1104" s="1786"/>
      <c r="E1104" s="310">
        <f aca="true" t="shared" si="257" ref="E1104:L1104">SUM(E1105:E1112)</f>
        <v>0</v>
      </c>
      <c r="F1104" s="274">
        <f t="shared" si="257"/>
        <v>0</v>
      </c>
      <c r="G1104" s="274">
        <f t="shared" si="257"/>
        <v>0</v>
      </c>
      <c r="H1104" s="274">
        <f t="shared" si="257"/>
        <v>0</v>
      </c>
      <c r="I1104" s="274">
        <f t="shared" si="257"/>
        <v>0</v>
      </c>
      <c r="J1104" s="274">
        <f t="shared" si="257"/>
        <v>0</v>
      </c>
      <c r="K1104" s="274">
        <f t="shared" si="257"/>
        <v>0</v>
      </c>
      <c r="L1104" s="274">
        <f t="shared" si="257"/>
        <v>0</v>
      </c>
      <c r="M1104" s="12">
        <f t="shared" si="251"/>
      </c>
      <c r="N1104" s="13"/>
    </row>
    <row r="1105" spans="2:14" ht="15.75">
      <c r="B1105" s="346"/>
      <c r="C1105" s="279">
        <v>2910</v>
      </c>
      <c r="D1105" s="347" t="s">
        <v>1956</v>
      </c>
      <c r="E1105" s="281">
        <f aca="true" t="shared" si="258" ref="E1105:E1112">F1105+G1105+H1105</f>
        <v>0</v>
      </c>
      <c r="F1105" s="152"/>
      <c r="G1105" s="153"/>
      <c r="H1105" s="1418"/>
      <c r="I1105" s="152"/>
      <c r="J1105" s="153"/>
      <c r="K1105" s="1418"/>
      <c r="L1105" s="281">
        <f aca="true" t="shared" si="259" ref="L1105:L1112">I1105+J1105+K1105</f>
        <v>0</v>
      </c>
      <c r="M1105" s="12">
        <f t="shared" si="251"/>
      </c>
      <c r="N1105" s="13"/>
    </row>
    <row r="1106" spans="2:14" ht="15.75">
      <c r="B1106" s="346"/>
      <c r="C1106" s="279">
        <v>2920</v>
      </c>
      <c r="D1106" s="347" t="s">
        <v>225</v>
      </c>
      <c r="E1106" s="281">
        <f t="shared" si="258"/>
        <v>0</v>
      </c>
      <c r="F1106" s="152"/>
      <c r="G1106" s="153"/>
      <c r="H1106" s="1418"/>
      <c r="I1106" s="152"/>
      <c r="J1106" s="153"/>
      <c r="K1106" s="1418"/>
      <c r="L1106" s="281">
        <f t="shared" si="259"/>
        <v>0</v>
      </c>
      <c r="M1106" s="12">
        <f t="shared" si="251"/>
      </c>
      <c r="N1106" s="13"/>
    </row>
    <row r="1107" spans="2:14" ht="32.25">
      <c r="B1107" s="346"/>
      <c r="C1107" s="324">
        <v>2969</v>
      </c>
      <c r="D1107" s="348" t="s">
        <v>226</v>
      </c>
      <c r="E1107" s="326">
        <f t="shared" si="258"/>
        <v>0</v>
      </c>
      <c r="F1107" s="449"/>
      <c r="G1107" s="450"/>
      <c r="H1107" s="1425"/>
      <c r="I1107" s="449"/>
      <c r="J1107" s="450"/>
      <c r="K1107" s="1425"/>
      <c r="L1107" s="326">
        <f t="shared" si="259"/>
        <v>0</v>
      </c>
      <c r="M1107" s="12">
        <f t="shared" si="251"/>
      </c>
      <c r="N1107" s="13"/>
    </row>
    <row r="1108" spans="2:14" ht="32.25">
      <c r="B1108" s="346"/>
      <c r="C1108" s="349">
        <v>2970</v>
      </c>
      <c r="D1108" s="350" t="s">
        <v>227</v>
      </c>
      <c r="E1108" s="351">
        <f t="shared" si="258"/>
        <v>0</v>
      </c>
      <c r="F1108" s="636"/>
      <c r="G1108" s="637"/>
      <c r="H1108" s="1426"/>
      <c r="I1108" s="636"/>
      <c r="J1108" s="637"/>
      <c r="K1108" s="1426"/>
      <c r="L1108" s="351">
        <f t="shared" si="259"/>
        <v>0</v>
      </c>
      <c r="M1108" s="12">
        <f t="shared" si="251"/>
      </c>
      <c r="N1108" s="13"/>
    </row>
    <row r="1109" spans="2:14" ht="15.75">
      <c r="B1109" s="346"/>
      <c r="C1109" s="333">
        <v>2989</v>
      </c>
      <c r="D1109" s="355" t="s">
        <v>228</v>
      </c>
      <c r="E1109" s="335">
        <f t="shared" si="258"/>
        <v>0</v>
      </c>
      <c r="F1109" s="600"/>
      <c r="G1109" s="601"/>
      <c r="H1109" s="1427"/>
      <c r="I1109" s="600"/>
      <c r="J1109" s="601"/>
      <c r="K1109" s="1427"/>
      <c r="L1109" s="335">
        <f t="shared" si="259"/>
        <v>0</v>
      </c>
      <c r="M1109" s="12">
        <f t="shared" si="251"/>
      </c>
      <c r="N1109" s="13"/>
    </row>
    <row r="1110" spans="2:14" ht="15.75">
      <c r="B1110" s="292"/>
      <c r="C1110" s="318">
        <v>2990</v>
      </c>
      <c r="D1110" s="356" t="s">
        <v>1975</v>
      </c>
      <c r="E1110" s="320">
        <f t="shared" si="258"/>
        <v>0</v>
      </c>
      <c r="F1110" s="454"/>
      <c r="G1110" s="455"/>
      <c r="H1110" s="1428"/>
      <c r="I1110" s="454"/>
      <c r="J1110" s="455"/>
      <c r="K1110" s="1428"/>
      <c r="L1110" s="320">
        <f t="shared" si="259"/>
        <v>0</v>
      </c>
      <c r="M1110" s="12">
        <f t="shared" si="251"/>
      </c>
      <c r="N1110" s="13"/>
    </row>
    <row r="1111" spans="2:14" ht="15.75">
      <c r="B1111" s="292"/>
      <c r="C1111" s="318">
        <v>2991</v>
      </c>
      <c r="D1111" s="356" t="s">
        <v>229</v>
      </c>
      <c r="E1111" s="320">
        <f t="shared" si="258"/>
        <v>0</v>
      </c>
      <c r="F1111" s="454"/>
      <c r="G1111" s="455"/>
      <c r="H1111" s="1428"/>
      <c r="I1111" s="454"/>
      <c r="J1111" s="455"/>
      <c r="K1111" s="1428"/>
      <c r="L1111" s="320">
        <f t="shared" si="259"/>
        <v>0</v>
      </c>
      <c r="M1111" s="12">
        <f t="shared" si="251"/>
      </c>
      <c r="N1111" s="13"/>
    </row>
    <row r="1112" spans="2:14" ht="15.75">
      <c r="B1112" s="292"/>
      <c r="C1112" s="285">
        <v>2992</v>
      </c>
      <c r="D1112" s="357" t="s">
        <v>230</v>
      </c>
      <c r="E1112" s="287">
        <f t="shared" si="258"/>
        <v>0</v>
      </c>
      <c r="F1112" s="173"/>
      <c r="G1112" s="174"/>
      <c r="H1112" s="1421"/>
      <c r="I1112" s="173"/>
      <c r="J1112" s="174"/>
      <c r="K1112" s="1421"/>
      <c r="L1112" s="287">
        <f t="shared" si="259"/>
        <v>0</v>
      </c>
      <c r="M1112" s="12">
        <f t="shared" si="251"/>
      </c>
      <c r="N1112" s="13"/>
    </row>
    <row r="1113" spans="2:14" ht="15">
      <c r="B1113" s="272">
        <v>3300</v>
      </c>
      <c r="C1113" s="358" t="s">
        <v>2006</v>
      </c>
      <c r="D1113" s="1481"/>
      <c r="E1113" s="310">
        <f aca="true" t="shared" si="260" ref="E1113:L1113">SUM(E1114:E1118)</f>
        <v>0</v>
      </c>
      <c r="F1113" s="274">
        <f t="shared" si="260"/>
        <v>0</v>
      </c>
      <c r="G1113" s="275">
        <f t="shared" si="260"/>
        <v>0</v>
      </c>
      <c r="H1113" s="276">
        <f t="shared" si="260"/>
        <v>0</v>
      </c>
      <c r="I1113" s="274">
        <f t="shared" si="260"/>
        <v>0</v>
      </c>
      <c r="J1113" s="275">
        <f t="shared" si="260"/>
        <v>0</v>
      </c>
      <c r="K1113" s="276">
        <f t="shared" si="260"/>
        <v>0</v>
      </c>
      <c r="L1113" s="310">
        <f t="shared" si="260"/>
        <v>0</v>
      </c>
      <c r="M1113" s="12">
        <f t="shared" si="251"/>
      </c>
      <c r="N1113" s="13"/>
    </row>
    <row r="1114" spans="2:14" ht="15">
      <c r="B1114" s="291"/>
      <c r="C1114" s="279">
        <v>3301</v>
      </c>
      <c r="D1114" s="359" t="s">
        <v>231</v>
      </c>
      <c r="E1114" s="281">
        <f aca="true" t="shared" si="261" ref="E1114:E1121">F1114+G1114+H1114</f>
        <v>0</v>
      </c>
      <c r="F1114" s="486">
        <v>0</v>
      </c>
      <c r="G1114" s="487">
        <v>0</v>
      </c>
      <c r="H1114" s="154">
        <v>0</v>
      </c>
      <c r="I1114" s="486">
        <v>0</v>
      </c>
      <c r="J1114" s="487">
        <v>0</v>
      </c>
      <c r="K1114" s="154">
        <v>0</v>
      </c>
      <c r="L1114" s="281">
        <f aca="true" t="shared" si="262" ref="L1114:L1121">I1114+J1114+K1114</f>
        <v>0</v>
      </c>
      <c r="M1114" s="12">
        <f t="shared" si="251"/>
      </c>
      <c r="N1114" s="13"/>
    </row>
    <row r="1115" spans="2:14" ht="15">
      <c r="B1115" s="291"/>
      <c r="C1115" s="293">
        <v>3302</v>
      </c>
      <c r="D1115" s="360" t="s">
        <v>715</v>
      </c>
      <c r="E1115" s="295">
        <f t="shared" si="261"/>
        <v>0</v>
      </c>
      <c r="F1115" s="488">
        <v>0</v>
      </c>
      <c r="G1115" s="489">
        <v>0</v>
      </c>
      <c r="H1115" s="160">
        <v>0</v>
      </c>
      <c r="I1115" s="488">
        <v>0</v>
      </c>
      <c r="J1115" s="489">
        <v>0</v>
      </c>
      <c r="K1115" s="160">
        <v>0</v>
      </c>
      <c r="L1115" s="295">
        <f t="shared" si="262"/>
        <v>0</v>
      </c>
      <c r="M1115" s="12">
        <f aca="true" t="shared" si="263" ref="M1115:M1146">(IF($E1115&lt;&gt;0,$M$2,IF($L1115&lt;&gt;0,$M$2,"")))</f>
      </c>
      <c r="N1115" s="13"/>
    </row>
    <row r="1116" spans="2:14" ht="15">
      <c r="B1116" s="291"/>
      <c r="C1116" s="293">
        <v>3303</v>
      </c>
      <c r="D1116" s="360" t="s">
        <v>232</v>
      </c>
      <c r="E1116" s="295">
        <f t="shared" si="261"/>
        <v>0</v>
      </c>
      <c r="F1116" s="488">
        <v>0</v>
      </c>
      <c r="G1116" s="489">
        <v>0</v>
      </c>
      <c r="H1116" s="160">
        <v>0</v>
      </c>
      <c r="I1116" s="488">
        <v>0</v>
      </c>
      <c r="J1116" s="489">
        <v>0</v>
      </c>
      <c r="K1116" s="160">
        <v>0</v>
      </c>
      <c r="L1116" s="295">
        <f t="shared" si="262"/>
        <v>0</v>
      </c>
      <c r="M1116" s="12">
        <f t="shared" si="263"/>
      </c>
      <c r="N1116" s="13"/>
    </row>
    <row r="1117" spans="2:14" ht="15">
      <c r="B1117" s="291"/>
      <c r="C1117" s="293">
        <v>3304</v>
      </c>
      <c r="D1117" s="360" t="s">
        <v>233</v>
      </c>
      <c r="E1117" s="295">
        <f t="shared" si="261"/>
        <v>0</v>
      </c>
      <c r="F1117" s="488">
        <v>0</v>
      </c>
      <c r="G1117" s="489">
        <v>0</v>
      </c>
      <c r="H1117" s="160">
        <v>0</v>
      </c>
      <c r="I1117" s="488">
        <v>0</v>
      </c>
      <c r="J1117" s="489">
        <v>0</v>
      </c>
      <c r="K1117" s="160">
        <v>0</v>
      </c>
      <c r="L1117" s="295">
        <f t="shared" si="262"/>
        <v>0</v>
      </c>
      <c r="M1117" s="12">
        <f t="shared" si="263"/>
      </c>
      <c r="N1117" s="13"/>
    </row>
    <row r="1118" spans="2:14" ht="30.75">
      <c r="B1118" s="291"/>
      <c r="C1118" s="285">
        <v>3306</v>
      </c>
      <c r="D1118" s="361" t="s">
        <v>1658</v>
      </c>
      <c r="E1118" s="287">
        <f t="shared" si="261"/>
        <v>0</v>
      </c>
      <c r="F1118" s="490">
        <v>0</v>
      </c>
      <c r="G1118" s="491">
        <v>0</v>
      </c>
      <c r="H1118" s="175">
        <v>0</v>
      </c>
      <c r="I1118" s="490">
        <v>0</v>
      </c>
      <c r="J1118" s="491">
        <v>0</v>
      </c>
      <c r="K1118" s="175">
        <v>0</v>
      </c>
      <c r="L1118" s="287">
        <f t="shared" si="262"/>
        <v>0</v>
      </c>
      <c r="M1118" s="12">
        <f t="shared" si="263"/>
      </c>
      <c r="N1118" s="13"/>
    </row>
    <row r="1119" spans="2:14" ht="15">
      <c r="B1119" s="272">
        <v>3900</v>
      </c>
      <c r="C1119" s="1785" t="s">
        <v>234</v>
      </c>
      <c r="D1119" s="1786"/>
      <c r="E1119" s="310">
        <f t="shared" si="261"/>
        <v>0</v>
      </c>
      <c r="F1119" s="1471">
        <v>0</v>
      </c>
      <c r="G1119" s="1472">
        <v>0</v>
      </c>
      <c r="H1119" s="1473">
        <v>0</v>
      </c>
      <c r="I1119" s="1471">
        <v>0</v>
      </c>
      <c r="J1119" s="1472">
        <v>0</v>
      </c>
      <c r="K1119" s="1473">
        <v>0</v>
      </c>
      <c r="L1119" s="310">
        <f t="shared" si="262"/>
        <v>0</v>
      </c>
      <c r="M1119" s="12">
        <f t="shared" si="263"/>
      </c>
      <c r="N1119" s="13"/>
    </row>
    <row r="1120" spans="2:14" ht="15">
      <c r="B1120" s="272">
        <v>4000</v>
      </c>
      <c r="C1120" s="1785" t="s">
        <v>235</v>
      </c>
      <c r="D1120" s="1786"/>
      <c r="E1120" s="310">
        <f t="shared" si="261"/>
        <v>0</v>
      </c>
      <c r="F1120" s="1422"/>
      <c r="G1120" s="1423"/>
      <c r="H1120" s="1424"/>
      <c r="I1120" s="1422"/>
      <c r="J1120" s="1423"/>
      <c r="K1120" s="1424"/>
      <c r="L1120" s="310">
        <f t="shared" si="262"/>
        <v>0</v>
      </c>
      <c r="M1120" s="12">
        <f t="shared" si="263"/>
      </c>
      <c r="N1120" s="13"/>
    </row>
    <row r="1121" spans="2:14" ht="15">
      <c r="B1121" s="272">
        <v>4100</v>
      </c>
      <c r="C1121" s="1785" t="s">
        <v>236</v>
      </c>
      <c r="D1121" s="1786"/>
      <c r="E1121" s="310">
        <f t="shared" si="261"/>
        <v>0</v>
      </c>
      <c r="F1121" s="1472">
        <v>0</v>
      </c>
      <c r="G1121" s="1472">
        <v>0</v>
      </c>
      <c r="H1121" s="1473">
        <v>0</v>
      </c>
      <c r="I1121" s="1667">
        <v>0</v>
      </c>
      <c r="J1121" s="1472">
        <v>0</v>
      </c>
      <c r="K1121" s="1472">
        <v>0</v>
      </c>
      <c r="L1121" s="310">
        <f t="shared" si="262"/>
        <v>0</v>
      </c>
      <c r="M1121" s="12">
        <f t="shared" si="263"/>
      </c>
      <c r="N1121" s="13"/>
    </row>
    <row r="1122" spans="2:14" ht="15">
      <c r="B1122" s="272">
        <v>4200</v>
      </c>
      <c r="C1122" s="1785" t="s">
        <v>237</v>
      </c>
      <c r="D1122" s="1786"/>
      <c r="E1122" s="310">
        <f aca="true" t="shared" si="264" ref="E1122:L1122">SUM(E1123:E1128)</f>
        <v>0</v>
      </c>
      <c r="F1122" s="274">
        <f t="shared" si="264"/>
        <v>0</v>
      </c>
      <c r="G1122" s="275">
        <f t="shared" si="264"/>
        <v>0</v>
      </c>
      <c r="H1122" s="276">
        <f t="shared" si="264"/>
        <v>0</v>
      </c>
      <c r="I1122" s="274">
        <f t="shared" si="264"/>
        <v>0</v>
      </c>
      <c r="J1122" s="275">
        <f t="shared" si="264"/>
        <v>0</v>
      </c>
      <c r="K1122" s="276">
        <f t="shared" si="264"/>
        <v>0</v>
      </c>
      <c r="L1122" s="310">
        <f t="shared" si="264"/>
        <v>0</v>
      </c>
      <c r="M1122" s="12">
        <f t="shared" si="263"/>
      </c>
      <c r="N1122" s="13"/>
    </row>
    <row r="1123" spans="2:14" ht="15.75">
      <c r="B1123" s="362"/>
      <c r="C1123" s="279">
        <v>4201</v>
      </c>
      <c r="D1123" s="280" t="s">
        <v>238</v>
      </c>
      <c r="E1123" s="281">
        <f aca="true" t="shared" si="265" ref="E1123:E1128">F1123+G1123+H1123</f>
        <v>0</v>
      </c>
      <c r="F1123" s="152"/>
      <c r="G1123" s="153"/>
      <c r="H1123" s="1418"/>
      <c r="I1123" s="152"/>
      <c r="J1123" s="153"/>
      <c r="K1123" s="1418"/>
      <c r="L1123" s="281">
        <f aca="true" t="shared" si="266" ref="L1123:L1128">I1123+J1123+K1123</f>
        <v>0</v>
      </c>
      <c r="M1123" s="12">
        <f t="shared" si="263"/>
      </c>
      <c r="N1123" s="13"/>
    </row>
    <row r="1124" spans="2:14" ht="15.75">
      <c r="B1124" s="362"/>
      <c r="C1124" s="293">
        <v>4202</v>
      </c>
      <c r="D1124" s="363" t="s">
        <v>239</v>
      </c>
      <c r="E1124" s="295">
        <f t="shared" si="265"/>
        <v>0</v>
      </c>
      <c r="F1124" s="158"/>
      <c r="G1124" s="159"/>
      <c r="H1124" s="1420"/>
      <c r="I1124" s="158"/>
      <c r="J1124" s="159"/>
      <c r="K1124" s="1420"/>
      <c r="L1124" s="295">
        <f t="shared" si="266"/>
        <v>0</v>
      </c>
      <c r="M1124" s="12">
        <f t="shared" si="263"/>
      </c>
      <c r="N1124" s="13"/>
    </row>
    <row r="1125" spans="2:14" ht="15.75">
      <c r="B1125" s="362"/>
      <c r="C1125" s="293">
        <v>4214</v>
      </c>
      <c r="D1125" s="363" t="s">
        <v>240</v>
      </c>
      <c r="E1125" s="295">
        <f t="shared" si="265"/>
        <v>0</v>
      </c>
      <c r="F1125" s="158"/>
      <c r="G1125" s="159"/>
      <c r="H1125" s="1420"/>
      <c r="I1125" s="158"/>
      <c r="J1125" s="159"/>
      <c r="K1125" s="1420"/>
      <c r="L1125" s="295">
        <f t="shared" si="266"/>
        <v>0</v>
      </c>
      <c r="M1125" s="12">
        <f t="shared" si="263"/>
      </c>
      <c r="N1125" s="13"/>
    </row>
    <row r="1126" spans="2:14" ht="15.75">
      <c r="B1126" s="362"/>
      <c r="C1126" s="293">
        <v>4217</v>
      </c>
      <c r="D1126" s="363" t="s">
        <v>241</v>
      </c>
      <c r="E1126" s="295">
        <f t="shared" si="265"/>
        <v>0</v>
      </c>
      <c r="F1126" s="158"/>
      <c r="G1126" s="159"/>
      <c r="H1126" s="1420"/>
      <c r="I1126" s="158"/>
      <c r="J1126" s="159"/>
      <c r="K1126" s="1420"/>
      <c r="L1126" s="295">
        <f t="shared" si="266"/>
        <v>0</v>
      </c>
      <c r="M1126" s="12">
        <f t="shared" si="263"/>
      </c>
      <c r="N1126" s="13"/>
    </row>
    <row r="1127" spans="2:14" ht="15.75">
      <c r="B1127" s="362"/>
      <c r="C1127" s="293">
        <v>4218</v>
      </c>
      <c r="D1127" s="294" t="s">
        <v>242</v>
      </c>
      <c r="E1127" s="295">
        <f t="shared" si="265"/>
        <v>0</v>
      </c>
      <c r="F1127" s="158"/>
      <c r="G1127" s="159"/>
      <c r="H1127" s="1420"/>
      <c r="I1127" s="158"/>
      <c r="J1127" s="159"/>
      <c r="K1127" s="1420"/>
      <c r="L1127" s="295">
        <f t="shared" si="266"/>
        <v>0</v>
      </c>
      <c r="M1127" s="12">
        <f t="shared" si="263"/>
      </c>
      <c r="N1127" s="13"/>
    </row>
    <row r="1128" spans="2:14" ht="15.75">
      <c r="B1128" s="362"/>
      <c r="C1128" s="285">
        <v>4219</v>
      </c>
      <c r="D1128" s="343" t="s">
        <v>243</v>
      </c>
      <c r="E1128" s="287">
        <f t="shared" si="265"/>
        <v>0</v>
      </c>
      <c r="F1128" s="173"/>
      <c r="G1128" s="174"/>
      <c r="H1128" s="1421"/>
      <c r="I1128" s="173"/>
      <c r="J1128" s="174"/>
      <c r="K1128" s="1421"/>
      <c r="L1128" s="287">
        <f t="shared" si="266"/>
        <v>0</v>
      </c>
      <c r="M1128" s="12">
        <f t="shared" si="263"/>
      </c>
      <c r="N1128" s="13"/>
    </row>
    <row r="1129" spans="2:14" ht="15">
      <c r="B1129" s="272">
        <v>4300</v>
      </c>
      <c r="C1129" s="1785" t="s">
        <v>1662</v>
      </c>
      <c r="D1129" s="1786"/>
      <c r="E1129" s="310">
        <f aca="true" t="shared" si="267" ref="E1129:L1129">SUM(E1130:E1132)</f>
        <v>0</v>
      </c>
      <c r="F1129" s="274">
        <f t="shared" si="267"/>
        <v>0</v>
      </c>
      <c r="G1129" s="275">
        <f t="shared" si="267"/>
        <v>0</v>
      </c>
      <c r="H1129" s="276">
        <f t="shared" si="267"/>
        <v>0</v>
      </c>
      <c r="I1129" s="274">
        <f t="shared" si="267"/>
        <v>0</v>
      </c>
      <c r="J1129" s="275">
        <f t="shared" si="267"/>
        <v>0</v>
      </c>
      <c r="K1129" s="276">
        <f t="shared" si="267"/>
        <v>0</v>
      </c>
      <c r="L1129" s="310">
        <f t="shared" si="267"/>
        <v>0</v>
      </c>
      <c r="M1129" s="12">
        <f t="shared" si="263"/>
      </c>
      <c r="N1129" s="13"/>
    </row>
    <row r="1130" spans="2:14" ht="15">
      <c r="B1130" s="362"/>
      <c r="C1130" s="279">
        <v>4301</v>
      </c>
      <c r="D1130" s="311" t="s">
        <v>244</v>
      </c>
      <c r="E1130" s="281">
        <f aca="true" t="shared" si="268" ref="E1130:E1135">F1130+G1130+H1130</f>
        <v>0</v>
      </c>
      <c r="F1130" s="152"/>
      <c r="G1130" s="153"/>
      <c r="H1130" s="1418"/>
      <c r="I1130" s="152"/>
      <c r="J1130" s="153"/>
      <c r="K1130" s="1418"/>
      <c r="L1130" s="281">
        <f aca="true" t="shared" si="269" ref="L1130:L1135">I1130+J1130+K1130</f>
        <v>0</v>
      </c>
      <c r="M1130" s="12">
        <f t="shared" si="263"/>
      </c>
      <c r="N1130" s="13"/>
    </row>
    <row r="1131" spans="2:14" ht="15.75">
      <c r="B1131" s="362"/>
      <c r="C1131" s="293">
        <v>4302</v>
      </c>
      <c r="D1131" s="363" t="s">
        <v>245</v>
      </c>
      <c r="E1131" s="295">
        <f t="shared" si="268"/>
        <v>0</v>
      </c>
      <c r="F1131" s="158"/>
      <c r="G1131" s="159"/>
      <c r="H1131" s="1420"/>
      <c r="I1131" s="158"/>
      <c r="J1131" s="159"/>
      <c r="K1131" s="1420"/>
      <c r="L1131" s="295">
        <f t="shared" si="269"/>
        <v>0</v>
      </c>
      <c r="M1131" s="12">
        <f t="shared" si="263"/>
      </c>
      <c r="N1131" s="13"/>
    </row>
    <row r="1132" spans="2:14" ht="15.75">
      <c r="B1132" s="362"/>
      <c r="C1132" s="285">
        <v>4309</v>
      </c>
      <c r="D1132" s="301" t="s">
        <v>246</v>
      </c>
      <c r="E1132" s="287">
        <f t="shared" si="268"/>
        <v>0</v>
      </c>
      <c r="F1132" s="173"/>
      <c r="G1132" s="174"/>
      <c r="H1132" s="1421"/>
      <c r="I1132" s="173"/>
      <c r="J1132" s="174"/>
      <c r="K1132" s="1421"/>
      <c r="L1132" s="287">
        <f t="shared" si="269"/>
        <v>0</v>
      </c>
      <c r="M1132" s="12">
        <f t="shared" si="263"/>
      </c>
      <c r="N1132" s="13"/>
    </row>
    <row r="1133" spans="2:14" ht="15">
      <c r="B1133" s="272">
        <v>4400</v>
      </c>
      <c r="C1133" s="1785" t="s">
        <v>1659</v>
      </c>
      <c r="D1133" s="1786"/>
      <c r="E1133" s="310">
        <f t="shared" si="268"/>
        <v>0</v>
      </c>
      <c r="F1133" s="1422"/>
      <c r="G1133" s="1423"/>
      <c r="H1133" s="1424"/>
      <c r="I1133" s="1422"/>
      <c r="J1133" s="1423"/>
      <c r="K1133" s="1424"/>
      <c r="L1133" s="310">
        <f t="shared" si="269"/>
        <v>0</v>
      </c>
      <c r="M1133" s="12">
        <f t="shared" si="263"/>
      </c>
      <c r="N1133" s="13"/>
    </row>
    <row r="1134" spans="2:14" ht="15">
      <c r="B1134" s="272">
        <v>4500</v>
      </c>
      <c r="C1134" s="1785" t="s">
        <v>1660</v>
      </c>
      <c r="D1134" s="1786"/>
      <c r="E1134" s="310">
        <f t="shared" si="268"/>
        <v>0</v>
      </c>
      <c r="F1134" s="1422"/>
      <c r="G1134" s="1423"/>
      <c r="H1134" s="1424"/>
      <c r="I1134" s="1422"/>
      <c r="J1134" s="1423"/>
      <c r="K1134" s="1424"/>
      <c r="L1134" s="310">
        <f t="shared" si="269"/>
        <v>0</v>
      </c>
      <c r="M1134" s="12">
        <f t="shared" si="263"/>
      </c>
      <c r="N1134" s="13"/>
    </row>
    <row r="1135" spans="2:14" ht="15">
      <c r="B1135" s="272">
        <v>4600</v>
      </c>
      <c r="C1135" s="1791" t="s">
        <v>247</v>
      </c>
      <c r="D1135" s="1792"/>
      <c r="E1135" s="310">
        <f t="shared" si="268"/>
        <v>0</v>
      </c>
      <c r="F1135" s="1422"/>
      <c r="G1135" s="1423"/>
      <c r="H1135" s="1424"/>
      <c r="I1135" s="1422"/>
      <c r="J1135" s="1423"/>
      <c r="K1135" s="1424"/>
      <c r="L1135" s="310">
        <f t="shared" si="269"/>
        <v>0</v>
      </c>
      <c r="M1135" s="12">
        <f t="shared" si="263"/>
      </c>
      <c r="N1135" s="13"/>
    </row>
    <row r="1136" spans="2:14" ht="15">
      <c r="B1136" s="272">
        <v>4900</v>
      </c>
      <c r="C1136" s="1785" t="s">
        <v>273</v>
      </c>
      <c r="D1136" s="1786"/>
      <c r="E1136" s="310">
        <f aca="true" t="shared" si="270" ref="E1136:L1136">+E1137+E1138</f>
        <v>0</v>
      </c>
      <c r="F1136" s="274">
        <f t="shared" si="270"/>
        <v>0</v>
      </c>
      <c r="G1136" s="275">
        <f t="shared" si="270"/>
        <v>0</v>
      </c>
      <c r="H1136" s="276">
        <f t="shared" si="270"/>
        <v>0</v>
      </c>
      <c r="I1136" s="274">
        <f t="shared" si="270"/>
        <v>0</v>
      </c>
      <c r="J1136" s="275">
        <f t="shared" si="270"/>
        <v>0</v>
      </c>
      <c r="K1136" s="276">
        <f t="shared" si="270"/>
        <v>0</v>
      </c>
      <c r="L1136" s="310">
        <f t="shared" si="270"/>
        <v>0</v>
      </c>
      <c r="M1136" s="12">
        <f t="shared" si="263"/>
      </c>
      <c r="N1136" s="13"/>
    </row>
    <row r="1137" spans="2:14" ht="15.75">
      <c r="B1137" s="362"/>
      <c r="C1137" s="279">
        <v>4901</v>
      </c>
      <c r="D1137" s="364" t="s">
        <v>274</v>
      </c>
      <c r="E1137" s="281">
        <f>F1137+G1137+H1137</f>
        <v>0</v>
      </c>
      <c r="F1137" s="152"/>
      <c r="G1137" s="153"/>
      <c r="H1137" s="1418"/>
      <c r="I1137" s="152"/>
      <c r="J1137" s="153"/>
      <c r="K1137" s="1418"/>
      <c r="L1137" s="281">
        <f>I1137+J1137+K1137</f>
        <v>0</v>
      </c>
      <c r="M1137" s="12">
        <f t="shared" si="263"/>
      </c>
      <c r="N1137" s="13"/>
    </row>
    <row r="1138" spans="2:14" ht="15.75">
      <c r="B1138" s="362"/>
      <c r="C1138" s="285">
        <v>4902</v>
      </c>
      <c r="D1138" s="301" t="s">
        <v>275</v>
      </c>
      <c r="E1138" s="287">
        <f>F1138+G1138+H1138</f>
        <v>0</v>
      </c>
      <c r="F1138" s="173"/>
      <c r="G1138" s="174"/>
      <c r="H1138" s="1421"/>
      <c r="I1138" s="173"/>
      <c r="J1138" s="174"/>
      <c r="K1138" s="1421"/>
      <c r="L1138" s="287">
        <f>I1138+J1138+K1138</f>
        <v>0</v>
      </c>
      <c r="M1138" s="12">
        <f t="shared" si="263"/>
      </c>
      <c r="N1138" s="13"/>
    </row>
    <row r="1139" spans="2:14" ht="15">
      <c r="B1139" s="365">
        <v>5100</v>
      </c>
      <c r="C1139" s="1789" t="s">
        <v>248</v>
      </c>
      <c r="D1139" s="1790"/>
      <c r="E1139" s="310">
        <f>F1139+G1139+H1139</f>
        <v>0</v>
      </c>
      <c r="F1139" s="1422"/>
      <c r="G1139" s="1423"/>
      <c r="H1139" s="1424"/>
      <c r="I1139" s="1422"/>
      <c r="J1139" s="1423"/>
      <c r="K1139" s="1424"/>
      <c r="L1139" s="310">
        <f>I1139+J1139+K1139</f>
        <v>0</v>
      </c>
      <c r="M1139" s="12">
        <f t="shared" si="263"/>
      </c>
      <c r="N1139" s="13"/>
    </row>
    <row r="1140" spans="2:14" ht="15">
      <c r="B1140" s="365">
        <v>5200</v>
      </c>
      <c r="C1140" s="1789" t="s">
        <v>249</v>
      </c>
      <c r="D1140" s="1790"/>
      <c r="E1140" s="310">
        <f aca="true" t="shared" si="271" ref="E1140:L1140">SUM(E1141:E1147)</f>
        <v>0</v>
      </c>
      <c r="F1140" s="274">
        <f t="shared" si="271"/>
        <v>0</v>
      </c>
      <c r="G1140" s="275">
        <f t="shared" si="271"/>
        <v>0</v>
      </c>
      <c r="H1140" s="276">
        <f t="shared" si="271"/>
        <v>0</v>
      </c>
      <c r="I1140" s="274">
        <f t="shared" si="271"/>
        <v>0</v>
      </c>
      <c r="J1140" s="275">
        <f t="shared" si="271"/>
        <v>0</v>
      </c>
      <c r="K1140" s="276">
        <f t="shared" si="271"/>
        <v>0</v>
      </c>
      <c r="L1140" s="310">
        <f t="shared" si="271"/>
        <v>0</v>
      </c>
      <c r="M1140" s="12">
        <f t="shared" si="263"/>
      </c>
      <c r="N1140" s="13"/>
    </row>
    <row r="1141" spans="2:14" ht="15.75">
      <c r="B1141" s="366"/>
      <c r="C1141" s="367">
        <v>5201</v>
      </c>
      <c r="D1141" s="368" t="s">
        <v>250</v>
      </c>
      <c r="E1141" s="281">
        <f aca="true" t="shared" si="272" ref="E1141:E1147">F1141+G1141+H1141</f>
        <v>0</v>
      </c>
      <c r="F1141" s="152"/>
      <c r="G1141" s="153"/>
      <c r="H1141" s="1418"/>
      <c r="I1141" s="152"/>
      <c r="J1141" s="153"/>
      <c r="K1141" s="1418"/>
      <c r="L1141" s="281">
        <f aca="true" t="shared" si="273" ref="L1141:L1147">I1141+J1141+K1141</f>
        <v>0</v>
      </c>
      <c r="M1141" s="12">
        <f t="shared" si="263"/>
      </c>
      <c r="N1141" s="13"/>
    </row>
    <row r="1142" spans="2:14" ht="15.75">
      <c r="B1142" s="366"/>
      <c r="C1142" s="369">
        <v>5202</v>
      </c>
      <c r="D1142" s="370" t="s">
        <v>251</v>
      </c>
      <c r="E1142" s="295">
        <f t="shared" si="272"/>
        <v>0</v>
      </c>
      <c r="F1142" s="158"/>
      <c r="G1142" s="159"/>
      <c r="H1142" s="1420"/>
      <c r="I1142" s="158"/>
      <c r="J1142" s="159"/>
      <c r="K1142" s="1420"/>
      <c r="L1142" s="295">
        <f t="shared" si="273"/>
        <v>0</v>
      </c>
      <c r="M1142" s="12">
        <f t="shared" si="263"/>
      </c>
      <c r="N1142" s="13"/>
    </row>
    <row r="1143" spans="2:14" ht="15.75">
      <c r="B1143" s="366"/>
      <c r="C1143" s="369">
        <v>5203</v>
      </c>
      <c r="D1143" s="370" t="s">
        <v>618</v>
      </c>
      <c r="E1143" s="295">
        <f t="shared" si="272"/>
        <v>0</v>
      </c>
      <c r="F1143" s="158"/>
      <c r="G1143" s="159"/>
      <c r="H1143" s="1420"/>
      <c r="I1143" s="158"/>
      <c r="J1143" s="159"/>
      <c r="K1143" s="1420"/>
      <c r="L1143" s="295">
        <f t="shared" si="273"/>
        <v>0</v>
      </c>
      <c r="M1143" s="12">
        <f t="shared" si="263"/>
      </c>
      <c r="N1143" s="13"/>
    </row>
    <row r="1144" spans="2:14" ht="15.75">
      <c r="B1144" s="366"/>
      <c r="C1144" s="369">
        <v>5204</v>
      </c>
      <c r="D1144" s="370" t="s">
        <v>619</v>
      </c>
      <c r="E1144" s="295">
        <f t="shared" si="272"/>
        <v>0</v>
      </c>
      <c r="F1144" s="158"/>
      <c r="G1144" s="159"/>
      <c r="H1144" s="1420"/>
      <c r="I1144" s="158"/>
      <c r="J1144" s="159"/>
      <c r="K1144" s="1420"/>
      <c r="L1144" s="295">
        <f t="shared" si="273"/>
        <v>0</v>
      </c>
      <c r="M1144" s="12">
        <f t="shared" si="263"/>
      </c>
      <c r="N1144" s="13"/>
    </row>
    <row r="1145" spans="2:14" ht="15.75">
      <c r="B1145" s="366"/>
      <c r="C1145" s="369">
        <v>5205</v>
      </c>
      <c r="D1145" s="370" t="s">
        <v>620</v>
      </c>
      <c r="E1145" s="295">
        <f t="shared" si="272"/>
        <v>0</v>
      </c>
      <c r="F1145" s="158"/>
      <c r="G1145" s="159"/>
      <c r="H1145" s="1420"/>
      <c r="I1145" s="158"/>
      <c r="J1145" s="159"/>
      <c r="K1145" s="1420"/>
      <c r="L1145" s="295">
        <f t="shared" si="273"/>
        <v>0</v>
      </c>
      <c r="M1145" s="12">
        <f t="shared" si="263"/>
      </c>
      <c r="N1145" s="13"/>
    </row>
    <row r="1146" spans="2:14" ht="15.75">
      <c r="B1146" s="366"/>
      <c r="C1146" s="369">
        <v>5206</v>
      </c>
      <c r="D1146" s="370" t="s">
        <v>621</v>
      </c>
      <c r="E1146" s="295">
        <f t="shared" si="272"/>
        <v>0</v>
      </c>
      <c r="F1146" s="158"/>
      <c r="G1146" s="159"/>
      <c r="H1146" s="1420"/>
      <c r="I1146" s="158"/>
      <c r="J1146" s="159"/>
      <c r="K1146" s="1420"/>
      <c r="L1146" s="295">
        <f t="shared" si="273"/>
        <v>0</v>
      </c>
      <c r="M1146" s="12">
        <f t="shared" si="263"/>
      </c>
      <c r="N1146" s="13"/>
    </row>
    <row r="1147" spans="2:14" ht="15.75">
      <c r="B1147" s="366"/>
      <c r="C1147" s="371">
        <v>5219</v>
      </c>
      <c r="D1147" s="372" t="s">
        <v>622</v>
      </c>
      <c r="E1147" s="287">
        <f t="shared" si="272"/>
        <v>0</v>
      </c>
      <c r="F1147" s="173"/>
      <c r="G1147" s="174"/>
      <c r="H1147" s="1421"/>
      <c r="I1147" s="173"/>
      <c r="J1147" s="174"/>
      <c r="K1147" s="1421"/>
      <c r="L1147" s="287">
        <f t="shared" si="273"/>
        <v>0</v>
      </c>
      <c r="M1147" s="12">
        <f aca="true" t="shared" si="274" ref="M1147:M1166">(IF($E1147&lt;&gt;0,$M$2,IF($L1147&lt;&gt;0,$M$2,"")))</f>
      </c>
      <c r="N1147" s="13"/>
    </row>
    <row r="1148" spans="2:14" ht="15">
      <c r="B1148" s="365">
        <v>5300</v>
      </c>
      <c r="C1148" s="1789" t="s">
        <v>623</v>
      </c>
      <c r="D1148" s="1790"/>
      <c r="E1148" s="310">
        <f aca="true" t="shared" si="275" ref="E1148:L1148">SUM(E1149:E1150)</f>
        <v>0</v>
      </c>
      <c r="F1148" s="274">
        <f t="shared" si="275"/>
        <v>0</v>
      </c>
      <c r="G1148" s="275">
        <f t="shared" si="275"/>
        <v>0</v>
      </c>
      <c r="H1148" s="276">
        <f t="shared" si="275"/>
        <v>0</v>
      </c>
      <c r="I1148" s="274">
        <f t="shared" si="275"/>
        <v>0</v>
      </c>
      <c r="J1148" s="275">
        <f t="shared" si="275"/>
        <v>0</v>
      </c>
      <c r="K1148" s="276">
        <f t="shared" si="275"/>
        <v>0</v>
      </c>
      <c r="L1148" s="310">
        <f t="shared" si="275"/>
        <v>0</v>
      </c>
      <c r="M1148" s="12">
        <f t="shared" si="274"/>
      </c>
      <c r="N1148" s="13"/>
    </row>
    <row r="1149" spans="2:14" ht="15">
      <c r="B1149" s="366"/>
      <c r="C1149" s="367">
        <v>5301</v>
      </c>
      <c r="D1149" s="368" t="s">
        <v>307</v>
      </c>
      <c r="E1149" s="281">
        <f>F1149+G1149+H1149</f>
        <v>0</v>
      </c>
      <c r="F1149" s="152"/>
      <c r="G1149" s="153"/>
      <c r="H1149" s="1418"/>
      <c r="I1149" s="152"/>
      <c r="J1149" s="153"/>
      <c r="K1149" s="1418"/>
      <c r="L1149" s="281">
        <f>I1149+J1149+K1149</f>
        <v>0</v>
      </c>
      <c r="M1149" s="12">
        <f t="shared" si="274"/>
      </c>
      <c r="N1149" s="13"/>
    </row>
    <row r="1150" spans="2:14" ht="15.75">
      <c r="B1150" s="366"/>
      <c r="C1150" s="371">
        <v>5309</v>
      </c>
      <c r="D1150" s="372" t="s">
        <v>624</v>
      </c>
      <c r="E1150" s="287">
        <f>F1150+G1150+H1150</f>
        <v>0</v>
      </c>
      <c r="F1150" s="173"/>
      <c r="G1150" s="174"/>
      <c r="H1150" s="1421"/>
      <c r="I1150" s="173"/>
      <c r="J1150" s="174"/>
      <c r="K1150" s="1421"/>
      <c r="L1150" s="287">
        <f>I1150+J1150+K1150</f>
        <v>0</v>
      </c>
      <c r="M1150" s="12">
        <f t="shared" si="274"/>
      </c>
      <c r="N1150" s="13"/>
    </row>
    <row r="1151" spans="2:14" ht="15">
      <c r="B1151" s="365">
        <v>5400</v>
      </c>
      <c r="C1151" s="1789" t="s">
        <v>685</v>
      </c>
      <c r="D1151" s="1790"/>
      <c r="E1151" s="310">
        <f>F1151+G1151+H1151</f>
        <v>0</v>
      </c>
      <c r="F1151" s="1422"/>
      <c r="G1151" s="1423"/>
      <c r="H1151" s="1424"/>
      <c r="I1151" s="1422"/>
      <c r="J1151" s="1423"/>
      <c r="K1151" s="1424"/>
      <c r="L1151" s="310">
        <f>I1151+J1151+K1151</f>
        <v>0</v>
      </c>
      <c r="M1151" s="12">
        <f t="shared" si="274"/>
      </c>
      <c r="N1151" s="13"/>
    </row>
    <row r="1152" spans="2:14" ht="15">
      <c r="B1152" s="272">
        <v>5500</v>
      </c>
      <c r="C1152" s="1785" t="s">
        <v>686</v>
      </c>
      <c r="D1152" s="1786"/>
      <c r="E1152" s="310">
        <f aca="true" t="shared" si="276" ref="E1152:L1152">SUM(E1153:E1156)</f>
        <v>0</v>
      </c>
      <c r="F1152" s="274">
        <f t="shared" si="276"/>
        <v>0</v>
      </c>
      <c r="G1152" s="275">
        <f t="shared" si="276"/>
        <v>0</v>
      </c>
      <c r="H1152" s="276">
        <f t="shared" si="276"/>
        <v>0</v>
      </c>
      <c r="I1152" s="274">
        <f t="shared" si="276"/>
        <v>0</v>
      </c>
      <c r="J1152" s="275">
        <f t="shared" si="276"/>
        <v>0</v>
      </c>
      <c r="K1152" s="276">
        <f t="shared" si="276"/>
        <v>0</v>
      </c>
      <c r="L1152" s="310">
        <f t="shared" si="276"/>
        <v>0</v>
      </c>
      <c r="M1152" s="12">
        <f t="shared" si="274"/>
      </c>
      <c r="N1152" s="13"/>
    </row>
    <row r="1153" spans="2:14" ht="15.75">
      <c r="B1153" s="362"/>
      <c r="C1153" s="279">
        <v>5501</v>
      </c>
      <c r="D1153" s="311" t="s">
        <v>687</v>
      </c>
      <c r="E1153" s="281">
        <f>F1153+G1153+H1153</f>
        <v>0</v>
      </c>
      <c r="F1153" s="152"/>
      <c r="G1153" s="153"/>
      <c r="H1153" s="1418"/>
      <c r="I1153" s="152"/>
      <c r="J1153" s="153"/>
      <c r="K1153" s="1418"/>
      <c r="L1153" s="281">
        <f>I1153+J1153+K1153</f>
        <v>0</v>
      </c>
      <c r="M1153" s="12">
        <f t="shared" si="274"/>
      </c>
      <c r="N1153" s="13"/>
    </row>
    <row r="1154" spans="2:14" ht="15.75">
      <c r="B1154" s="362"/>
      <c r="C1154" s="293">
        <v>5502</v>
      </c>
      <c r="D1154" s="294" t="s">
        <v>688</v>
      </c>
      <c r="E1154" s="295">
        <f>F1154+G1154+H1154</f>
        <v>0</v>
      </c>
      <c r="F1154" s="158"/>
      <c r="G1154" s="159"/>
      <c r="H1154" s="1420"/>
      <c r="I1154" s="158"/>
      <c r="J1154" s="159"/>
      <c r="K1154" s="1420"/>
      <c r="L1154" s="295">
        <f>I1154+J1154+K1154</f>
        <v>0</v>
      </c>
      <c r="M1154" s="12">
        <f t="shared" si="274"/>
      </c>
      <c r="N1154" s="13"/>
    </row>
    <row r="1155" spans="2:14" ht="15.75">
      <c r="B1155" s="362"/>
      <c r="C1155" s="293">
        <v>5503</v>
      </c>
      <c r="D1155" s="363" t="s">
        <v>689</v>
      </c>
      <c r="E1155" s="295">
        <f>F1155+G1155+H1155</f>
        <v>0</v>
      </c>
      <c r="F1155" s="158"/>
      <c r="G1155" s="159"/>
      <c r="H1155" s="1420"/>
      <c r="I1155" s="158"/>
      <c r="J1155" s="159"/>
      <c r="K1155" s="1420"/>
      <c r="L1155" s="295">
        <f>I1155+J1155+K1155</f>
        <v>0</v>
      </c>
      <c r="M1155" s="12">
        <f t="shared" si="274"/>
      </c>
      <c r="N1155" s="13"/>
    </row>
    <row r="1156" spans="2:14" ht="15.75">
      <c r="B1156" s="362"/>
      <c r="C1156" s="285">
        <v>5504</v>
      </c>
      <c r="D1156" s="339" t="s">
        <v>690</v>
      </c>
      <c r="E1156" s="287">
        <f>F1156+G1156+H1156</f>
        <v>0</v>
      </c>
      <c r="F1156" s="173"/>
      <c r="G1156" s="174"/>
      <c r="H1156" s="1421"/>
      <c r="I1156" s="173"/>
      <c r="J1156" s="174"/>
      <c r="K1156" s="1421"/>
      <c r="L1156" s="287">
        <f>I1156+J1156+K1156</f>
        <v>0</v>
      </c>
      <c r="M1156" s="12">
        <f t="shared" si="274"/>
      </c>
      <c r="N1156" s="13"/>
    </row>
    <row r="1157" spans="2:14" ht="15.75">
      <c r="B1157" s="365">
        <v>5700</v>
      </c>
      <c r="C1157" s="1793" t="s">
        <v>914</v>
      </c>
      <c r="D1157" s="1794"/>
      <c r="E1157" s="310">
        <f>SUM(E1158:E1160)</f>
        <v>0</v>
      </c>
      <c r="F1157" s="1471">
        <v>0</v>
      </c>
      <c r="G1157" s="1471">
        <v>0</v>
      </c>
      <c r="H1157" s="1471">
        <v>0</v>
      </c>
      <c r="I1157" s="1471">
        <v>0</v>
      </c>
      <c r="J1157" s="1471">
        <v>0</v>
      </c>
      <c r="K1157" s="1471">
        <v>0</v>
      </c>
      <c r="L1157" s="310">
        <f>SUM(L1158:L1160)</f>
        <v>0</v>
      </c>
      <c r="M1157" s="12">
        <f t="shared" si="274"/>
      </c>
      <c r="N1157" s="13"/>
    </row>
    <row r="1158" spans="2:14" ht="15.75">
      <c r="B1158" s="366"/>
      <c r="C1158" s="367">
        <v>5701</v>
      </c>
      <c r="D1158" s="368" t="s">
        <v>691</v>
      </c>
      <c r="E1158" s="281">
        <f>F1158+G1158+H1158</f>
        <v>0</v>
      </c>
      <c r="F1158" s="1472">
        <v>0</v>
      </c>
      <c r="G1158" s="1472">
        <v>0</v>
      </c>
      <c r="H1158" s="1473">
        <v>0</v>
      </c>
      <c r="I1158" s="1667">
        <v>0</v>
      </c>
      <c r="J1158" s="1472">
        <v>0</v>
      </c>
      <c r="K1158" s="1472">
        <v>0</v>
      </c>
      <c r="L1158" s="281">
        <f>I1158+J1158+K1158</f>
        <v>0</v>
      </c>
      <c r="M1158" s="12">
        <f t="shared" si="274"/>
      </c>
      <c r="N1158" s="13"/>
    </row>
    <row r="1159" spans="2:14" ht="15.75">
      <c r="B1159" s="366"/>
      <c r="C1159" s="373">
        <v>5702</v>
      </c>
      <c r="D1159" s="374" t="s">
        <v>692</v>
      </c>
      <c r="E1159" s="314">
        <f>F1159+G1159+H1159</f>
        <v>0</v>
      </c>
      <c r="F1159" s="1472">
        <v>0</v>
      </c>
      <c r="G1159" s="1472">
        <v>0</v>
      </c>
      <c r="H1159" s="1473">
        <v>0</v>
      </c>
      <c r="I1159" s="1667">
        <v>0</v>
      </c>
      <c r="J1159" s="1472">
        <v>0</v>
      </c>
      <c r="K1159" s="1472">
        <v>0</v>
      </c>
      <c r="L1159" s="314">
        <f>I1159+J1159+K1159</f>
        <v>0</v>
      </c>
      <c r="M1159" s="12">
        <f t="shared" si="274"/>
      </c>
      <c r="N1159" s="13"/>
    </row>
    <row r="1160" spans="2:14" ht="15">
      <c r="B1160" s="292"/>
      <c r="C1160" s="375">
        <v>4071</v>
      </c>
      <c r="D1160" s="376" t="s">
        <v>693</v>
      </c>
      <c r="E1160" s="377">
        <f>F1160+G1160+H1160</f>
        <v>0</v>
      </c>
      <c r="F1160" s="1472">
        <v>0</v>
      </c>
      <c r="G1160" s="1472">
        <v>0</v>
      </c>
      <c r="H1160" s="1473">
        <v>0</v>
      </c>
      <c r="I1160" s="1667">
        <v>0</v>
      </c>
      <c r="J1160" s="1472">
        <v>0</v>
      </c>
      <c r="K1160" s="1472">
        <v>0</v>
      </c>
      <c r="L1160" s="377">
        <f>I1160+J1160+K1160</f>
        <v>0</v>
      </c>
      <c r="M1160" s="12">
        <f t="shared" si="274"/>
      </c>
      <c r="N1160" s="13"/>
    </row>
    <row r="1161" spans="2:14" ht="15">
      <c r="B1161" s="582"/>
      <c r="C1161" s="1795" t="s">
        <v>694</v>
      </c>
      <c r="D1161" s="1796"/>
      <c r="E1161" s="1438"/>
      <c r="F1161" s="1438"/>
      <c r="G1161" s="1438"/>
      <c r="H1161" s="1438"/>
      <c r="I1161" s="1438"/>
      <c r="J1161" s="1438"/>
      <c r="K1161" s="1438"/>
      <c r="L1161" s="1439"/>
      <c r="M1161" s="12">
        <f t="shared" si="274"/>
      </c>
      <c r="N1161" s="13"/>
    </row>
    <row r="1162" spans="2:14" ht="15">
      <c r="B1162" s="381">
        <v>98</v>
      </c>
      <c r="C1162" s="1795" t="s">
        <v>694</v>
      </c>
      <c r="D1162" s="1796"/>
      <c r="E1162" s="382">
        <f>F1162+G1162+H1162</f>
        <v>0</v>
      </c>
      <c r="F1162" s="1429"/>
      <c r="G1162" s="1430"/>
      <c r="H1162" s="1431"/>
      <c r="I1162" s="1461">
        <v>0</v>
      </c>
      <c r="J1162" s="1462">
        <v>0</v>
      </c>
      <c r="K1162" s="1463">
        <v>0</v>
      </c>
      <c r="L1162" s="382">
        <f>I1162+J1162+K1162</f>
        <v>0</v>
      </c>
      <c r="M1162" s="12">
        <f t="shared" si="274"/>
      </c>
      <c r="N1162" s="13"/>
    </row>
    <row r="1163" spans="2:14" ht="15">
      <c r="B1163" s="1433"/>
      <c r="C1163" s="1434"/>
      <c r="D1163" s="1435"/>
      <c r="E1163" s="269"/>
      <c r="F1163" s="269"/>
      <c r="G1163" s="269"/>
      <c r="H1163" s="269"/>
      <c r="I1163" s="269"/>
      <c r="J1163" s="269"/>
      <c r="K1163" s="269"/>
      <c r="L1163" s="270"/>
      <c r="M1163" s="12">
        <f t="shared" si="274"/>
      </c>
      <c r="N1163" s="13"/>
    </row>
    <row r="1164" spans="2:14" ht="15">
      <c r="B1164" s="1436"/>
      <c r="C1164" s="111"/>
      <c r="D1164" s="1437"/>
      <c r="E1164" s="218"/>
      <c r="F1164" s="218"/>
      <c r="G1164" s="218"/>
      <c r="H1164" s="218"/>
      <c r="I1164" s="218"/>
      <c r="J1164" s="218"/>
      <c r="K1164" s="218"/>
      <c r="L1164" s="389"/>
      <c r="M1164" s="12">
        <f t="shared" si="274"/>
      </c>
      <c r="N1164" s="13"/>
    </row>
    <row r="1165" spans="2:14" ht="15">
      <c r="B1165" s="1436"/>
      <c r="C1165" s="111"/>
      <c r="D1165" s="1437"/>
      <c r="E1165" s="218"/>
      <c r="F1165" s="218"/>
      <c r="G1165" s="218"/>
      <c r="H1165" s="218"/>
      <c r="I1165" s="218"/>
      <c r="J1165" s="218"/>
      <c r="K1165" s="218"/>
      <c r="L1165" s="389"/>
      <c r="M1165" s="12">
        <f t="shared" si="274"/>
      </c>
      <c r="N1165" s="13"/>
    </row>
    <row r="1166" spans="2:14" ht="15.75">
      <c r="B1166" s="1464"/>
      <c r="C1166" s="393" t="s">
        <v>741</v>
      </c>
      <c r="D1166" s="1432">
        <f>+B1166</f>
        <v>0</v>
      </c>
      <c r="E1166" s="395">
        <f aca="true" t="shared" si="277" ref="E1166:L1166">SUM(E1051,E1054,E1060,E1068,E1069,E1087,E1091,E1097,E1100,E1101,E1102,E1103,E1104,E1113,E1119,E1120,E1121,E1122,E1129,E1133,E1134,E1135,E1136,E1139,E1140,E1148,E1151,E1152,E1157)+E1162</f>
        <v>960</v>
      </c>
      <c r="F1166" s="396">
        <f t="shared" si="277"/>
        <v>960</v>
      </c>
      <c r="G1166" s="397">
        <f t="shared" si="277"/>
        <v>0</v>
      </c>
      <c r="H1166" s="398">
        <f t="shared" si="277"/>
        <v>0</v>
      </c>
      <c r="I1166" s="396">
        <f t="shared" si="277"/>
        <v>0</v>
      </c>
      <c r="J1166" s="397">
        <f t="shared" si="277"/>
        <v>0</v>
      </c>
      <c r="K1166" s="398">
        <f t="shared" si="277"/>
        <v>0</v>
      </c>
      <c r="L1166" s="395">
        <f t="shared" si="277"/>
        <v>0</v>
      </c>
      <c r="M1166" s="12">
        <f t="shared" si="274"/>
        <v>1</v>
      </c>
      <c r="N1166" s="73" t="str">
        <f>LEFT(C1048,1)</f>
        <v>7</v>
      </c>
    </row>
    <row r="1167" spans="2:13" ht="15">
      <c r="B1167" s="79" t="s">
        <v>120</v>
      </c>
      <c r="C1167" s="1"/>
      <c r="L1167" s="6"/>
      <c r="M1167" s="7">
        <f>(IF($E1166&lt;&gt;0,$M$2,IF($L1166&lt;&gt;0,$M$2,"")))</f>
        <v>1</v>
      </c>
    </row>
    <row r="1168" spans="2:13" ht="15">
      <c r="B1168" s="1367"/>
      <c r="C1168" s="1367"/>
      <c r="D1168" s="1368"/>
      <c r="E1168" s="1367"/>
      <c r="F1168" s="1367"/>
      <c r="G1168" s="1367"/>
      <c r="H1168" s="1367"/>
      <c r="I1168" s="1367"/>
      <c r="J1168" s="1367"/>
      <c r="K1168" s="1367"/>
      <c r="L1168" s="1369"/>
      <c r="M1168" s="7">
        <f>(IF($E1166&lt;&gt;0,$M$2,IF($L1166&lt;&gt;0,$M$2,"")))</f>
        <v>1</v>
      </c>
    </row>
    <row r="1169" spans="2:13" ht="18">
      <c r="B1169" s="65"/>
      <c r="C1169" s="65"/>
      <c r="D1169" s="65"/>
      <c r="E1169" s="65"/>
      <c r="F1169" s="65"/>
      <c r="G1169" s="65"/>
      <c r="H1169" s="65"/>
      <c r="I1169" s="65"/>
      <c r="J1169" s="65"/>
      <c r="K1169" s="65"/>
      <c r="L1169" s="77"/>
      <c r="M1169" s="74">
        <f>(IF(E1164&lt;&gt;0,$G$2,IF(L1164&lt;&gt;0,$G$2,"")))</f>
      </c>
    </row>
    <row r="1170" spans="2:13" ht="18">
      <c r="B1170" s="65"/>
      <c r="C1170" s="65"/>
      <c r="D1170" s="65"/>
      <c r="E1170" s="65"/>
      <c r="F1170" s="65"/>
      <c r="G1170" s="65"/>
      <c r="H1170" s="65"/>
      <c r="I1170" s="65"/>
      <c r="J1170" s="65"/>
      <c r="K1170" s="65"/>
      <c r="L1170" s="77"/>
      <c r="M1170" s="74">
        <f>(IF(E1165&lt;&gt;0,$G$2,IF(L1165&lt;&gt;0,$G$2,"")))</f>
      </c>
    </row>
  </sheetData>
  <sheetProtection password="81B0" sheet="1" objects="1" scenarios="1"/>
  <mergeCells count="247">
    <mergeCell ref="B1035:D1035"/>
    <mergeCell ref="B1037:D1037"/>
    <mergeCell ref="B1040:D1040"/>
    <mergeCell ref="E1044:H1044"/>
    <mergeCell ref="I1044:L1044"/>
    <mergeCell ref="C1102:D1102"/>
    <mergeCell ref="C1051:D1051"/>
    <mergeCell ref="C1054:D1054"/>
    <mergeCell ref="C1060:D1060"/>
    <mergeCell ref="C1068:D1068"/>
    <mergeCell ref="C1069:D1069"/>
    <mergeCell ref="C1103:D1103"/>
    <mergeCell ref="C1104:D1104"/>
    <mergeCell ref="C1119:D1119"/>
    <mergeCell ref="C1120:D1120"/>
    <mergeCell ref="C1121:D1121"/>
    <mergeCell ref="C1087:D1087"/>
    <mergeCell ref="C1091:D1091"/>
    <mergeCell ref="C1097:D1097"/>
    <mergeCell ref="C1100:D1100"/>
    <mergeCell ref="C1101:D1101"/>
    <mergeCell ref="C1122:D1122"/>
    <mergeCell ref="C1129:D1129"/>
    <mergeCell ref="C1133:D1133"/>
    <mergeCell ref="C1134:D1134"/>
    <mergeCell ref="C1135:D1135"/>
    <mergeCell ref="C1136:D1136"/>
    <mergeCell ref="C1162:D1162"/>
    <mergeCell ref="C1139:D1139"/>
    <mergeCell ref="C1140:D1140"/>
    <mergeCell ref="C1148:D1148"/>
    <mergeCell ref="C1151:D1151"/>
    <mergeCell ref="C1152:D1152"/>
    <mergeCell ref="C1157:D1157"/>
    <mergeCell ref="C1161:D1161"/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394:I395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">
      <formula1>999999999999999000</formula1>
    </dataValidation>
    <dataValidation type="whole" operator="lessThan" allowBlank="1" showInputMessage="1" showErrorMessage="1" error="Въвежда се цяло число!" sqref="F23:J24 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J394:J395 G394:G395 F394:F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 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 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1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2019</v>
      </c>
    </row>
    <row r="366" spans="1:2" ht="18">
      <c r="A366" s="1547" t="s">
        <v>1305</v>
      </c>
      <c r="B366" s="1546" t="s">
        <v>2020</v>
      </c>
    </row>
    <row r="367" spans="1:2" ht="18">
      <c r="A367" s="1547" t="s">
        <v>1306</v>
      </c>
      <c r="B367" s="1548" t="s">
        <v>2021</v>
      </c>
    </row>
    <row r="368" spans="1:2" ht="18">
      <c r="A368" s="1547" t="s">
        <v>1307</v>
      </c>
      <c r="B368" s="1549" t="s">
        <v>2022</v>
      </c>
    </row>
    <row r="369" spans="1:2" ht="18">
      <c r="A369" s="1547" t="s">
        <v>1308</v>
      </c>
      <c r="B369" s="1549" t="s">
        <v>2023</v>
      </c>
    </row>
    <row r="370" spans="1:2" ht="18">
      <c r="A370" s="1547" t="s">
        <v>1309</v>
      </c>
      <c r="B370" s="1549" t="s">
        <v>2024</v>
      </c>
    </row>
    <row r="371" spans="1:2" ht="18">
      <c r="A371" s="1547" t="s">
        <v>1310</v>
      </c>
      <c r="B371" s="1549" t="s">
        <v>2025</v>
      </c>
    </row>
    <row r="372" spans="1:2" ht="18">
      <c r="A372" s="1547" t="s">
        <v>1311</v>
      </c>
      <c r="B372" s="1549" t="s">
        <v>2026</v>
      </c>
    </row>
    <row r="373" spans="1:2" ht="18">
      <c r="A373" s="1547" t="s">
        <v>1312</v>
      </c>
      <c r="B373" s="1550" t="s">
        <v>2027</v>
      </c>
    </row>
    <row r="374" spans="1:2" ht="18">
      <c r="A374" s="1547" t="s">
        <v>1313</v>
      </c>
      <c r="B374" s="1550" t="s">
        <v>2028</v>
      </c>
    </row>
    <row r="375" spans="1:2" ht="18">
      <c r="A375" s="1547" t="s">
        <v>1314</v>
      </c>
      <c r="B375" s="1550" t="s">
        <v>2029</v>
      </c>
    </row>
    <row r="376" spans="1:2" ht="18">
      <c r="A376" s="1547" t="s">
        <v>1315</v>
      </c>
      <c r="B376" s="1550" t="s">
        <v>2030</v>
      </c>
    </row>
    <row r="377" spans="1:2" ht="18">
      <c r="A377" s="1547" t="s">
        <v>1316</v>
      </c>
      <c r="B377" s="1551" t="s">
        <v>2031</v>
      </c>
    </row>
    <row r="378" spans="1:2" ht="18">
      <c r="A378" s="1547" t="s">
        <v>1317</v>
      </c>
      <c r="B378" s="1551" t="s">
        <v>2032</v>
      </c>
    </row>
    <row r="379" spans="1:2" ht="18">
      <c r="A379" s="1547" t="s">
        <v>1318</v>
      </c>
      <c r="B379" s="1550" t="s">
        <v>2033</v>
      </c>
    </row>
    <row r="380" spans="1:5" ht="18">
      <c r="A380" s="1547" t="s">
        <v>1319</v>
      </c>
      <c r="B380" s="1550" t="s">
        <v>2034</v>
      </c>
      <c r="C380" s="1552" t="s">
        <v>181</v>
      </c>
      <c r="E380" s="1553"/>
    </row>
    <row r="381" spans="1:5" ht="18">
      <c r="A381" s="1547" t="s">
        <v>1320</v>
      </c>
      <c r="B381" s="1549" t="s">
        <v>2035</v>
      </c>
      <c r="C381" s="1552" t="s">
        <v>181</v>
      </c>
      <c r="E381" s="1553"/>
    </row>
    <row r="382" spans="1:5" ht="18">
      <c r="A382" s="1547" t="s">
        <v>1321</v>
      </c>
      <c r="B382" s="1550" t="s">
        <v>2036</v>
      </c>
      <c r="C382" s="1552" t="s">
        <v>181</v>
      </c>
      <c r="E382" s="1553"/>
    </row>
    <row r="383" spans="1:5" ht="18">
      <c r="A383" s="1547" t="s">
        <v>1322</v>
      </c>
      <c r="B383" s="1550" t="s">
        <v>2037</v>
      </c>
      <c r="C383" s="1552" t="s">
        <v>181</v>
      </c>
      <c r="E383" s="1553"/>
    </row>
    <row r="384" spans="1:5" ht="18">
      <c r="A384" s="1547" t="s">
        <v>1323</v>
      </c>
      <c r="B384" s="1550" t="s">
        <v>2038</v>
      </c>
      <c r="C384" s="1552" t="s">
        <v>181</v>
      </c>
      <c r="E384" s="1553"/>
    </row>
    <row r="385" spans="1:5" ht="18">
      <c r="A385" s="1547" t="s">
        <v>1324</v>
      </c>
      <c r="B385" s="1550" t="s">
        <v>2039</v>
      </c>
      <c r="C385" s="1552" t="s">
        <v>181</v>
      </c>
      <c r="E385" s="1553"/>
    </row>
    <row r="386" spans="1:5" ht="18">
      <c r="A386" s="1547" t="s">
        <v>1325</v>
      </c>
      <c r="B386" s="1550" t="s">
        <v>2040</v>
      </c>
      <c r="C386" s="1552" t="s">
        <v>181</v>
      </c>
      <c r="E386" s="1553"/>
    </row>
    <row r="387" spans="1:5" ht="18">
      <c r="A387" s="1547" t="s">
        <v>1326</v>
      </c>
      <c r="B387" s="1550" t="s">
        <v>2041</v>
      </c>
      <c r="C387" s="1552" t="s">
        <v>181</v>
      </c>
      <c r="E387" s="1553"/>
    </row>
    <row r="388" spans="1:5" ht="18">
      <c r="A388" s="1547" t="s">
        <v>1327</v>
      </c>
      <c r="B388" s="1550" t="s">
        <v>2042</v>
      </c>
      <c r="C388" s="1552" t="s">
        <v>181</v>
      </c>
      <c r="E388" s="1553"/>
    </row>
    <row r="389" spans="1:5" ht="18">
      <c r="A389" s="1547" t="s">
        <v>1328</v>
      </c>
      <c r="B389" s="1549" t="s">
        <v>2043</v>
      </c>
      <c r="C389" s="1552" t="s">
        <v>181</v>
      </c>
      <c r="E389" s="1553"/>
    </row>
    <row r="390" spans="1:5" ht="18">
      <c r="A390" s="1547" t="s">
        <v>1329</v>
      </c>
      <c r="B390" s="1550" t="s">
        <v>2044</v>
      </c>
      <c r="C390" s="1552" t="s">
        <v>181</v>
      </c>
      <c r="E390" s="1553"/>
    </row>
    <row r="391" spans="1:5" ht="18">
      <c r="A391" s="1547" t="s">
        <v>1330</v>
      </c>
      <c r="B391" s="1549" t="s">
        <v>2045</v>
      </c>
      <c r="C391" s="1552" t="s">
        <v>181</v>
      </c>
      <c r="E391" s="1553"/>
    </row>
    <row r="392" spans="1:5" ht="18">
      <c r="A392" s="1547" t="s">
        <v>1331</v>
      </c>
      <c r="B392" s="1549" t="s">
        <v>2046</v>
      </c>
      <c r="C392" s="1552" t="s">
        <v>181</v>
      </c>
      <c r="E392" s="1553"/>
    </row>
    <row r="393" spans="1:5" ht="18">
      <c r="A393" s="1547" t="s">
        <v>1332</v>
      </c>
      <c r="B393" s="1549" t="s">
        <v>2047</v>
      </c>
      <c r="C393" s="1552" t="s">
        <v>181</v>
      </c>
      <c r="E393" s="1553"/>
    </row>
    <row r="394" spans="1:5" ht="18">
      <c r="A394" s="1547" t="s">
        <v>1333</v>
      </c>
      <c r="B394" s="1549" t="s">
        <v>2048</v>
      </c>
      <c r="C394" s="1552" t="s">
        <v>181</v>
      </c>
      <c r="E394" s="1553"/>
    </row>
    <row r="395" spans="1:5" ht="18">
      <c r="A395" s="1547" t="s">
        <v>1334</v>
      </c>
      <c r="B395" s="1549" t="s">
        <v>2049</v>
      </c>
      <c r="C395" s="1552" t="s">
        <v>181</v>
      </c>
      <c r="E395" s="1553"/>
    </row>
    <row r="396" spans="1:5" ht="18">
      <c r="A396" s="1547" t="s">
        <v>1335</v>
      </c>
      <c r="B396" s="1549" t="s">
        <v>2050</v>
      </c>
      <c r="C396" s="1552" t="s">
        <v>181</v>
      </c>
      <c r="E396" s="1553"/>
    </row>
    <row r="397" spans="1:5" ht="18">
      <c r="A397" s="1547" t="s">
        <v>1336</v>
      </c>
      <c r="B397" s="1549" t="s">
        <v>2051</v>
      </c>
      <c r="C397" s="1552" t="s">
        <v>181</v>
      </c>
      <c r="E397" s="1553"/>
    </row>
    <row r="398" spans="1:5" ht="18">
      <c r="A398" s="1547" t="s">
        <v>1337</v>
      </c>
      <c r="B398" s="1549" t="s">
        <v>2052</v>
      </c>
      <c r="C398" s="1552" t="s">
        <v>181</v>
      </c>
      <c r="E398" s="1553"/>
    </row>
    <row r="399" spans="1:5" ht="18">
      <c r="A399" s="1547" t="s">
        <v>1338</v>
      </c>
      <c r="B399" s="1554" t="s">
        <v>2053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2054</v>
      </c>
      <c r="C403" s="1552" t="s">
        <v>181</v>
      </c>
      <c r="E403" s="1553"/>
    </row>
    <row r="404" spans="1:5" ht="18">
      <c r="A404" s="1547" t="s">
        <v>1342</v>
      </c>
      <c r="B404" s="1534" t="s">
        <v>2055</v>
      </c>
      <c r="C404" s="1552" t="s">
        <v>181</v>
      </c>
      <c r="E404" s="1553"/>
    </row>
    <row r="405" spans="1:5" ht="18">
      <c r="A405" s="1592" t="s">
        <v>1343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">
      <c r="A587" s="1547" t="s">
        <v>1520</v>
      </c>
      <c r="B587" s="1569" t="s">
        <v>1841</v>
      </c>
      <c r="C587" s="1552" t="s">
        <v>181</v>
      </c>
      <c r="E587" s="1553"/>
    </row>
    <row r="588" spans="1:5" ht="18">
      <c r="A588" s="1547" t="s">
        <v>1521</v>
      </c>
      <c r="B588" s="1570" t="s">
        <v>1842</v>
      </c>
      <c r="C588" s="1552" t="s">
        <v>181</v>
      </c>
      <c r="E588" s="1553"/>
    </row>
    <row r="589" spans="1:5" ht="18">
      <c r="A589" s="1547" t="s">
        <v>1522</v>
      </c>
      <c r="B589" s="1570" t="s">
        <v>1843</v>
      </c>
      <c r="C589" s="1552" t="s">
        <v>181</v>
      </c>
      <c r="E589" s="1553"/>
    </row>
    <row r="590" spans="1:5" ht="18">
      <c r="A590" s="1547" t="s">
        <v>1523</v>
      </c>
      <c r="B590" s="1570" t="s">
        <v>1844</v>
      </c>
      <c r="C590" s="1552" t="s">
        <v>181</v>
      </c>
      <c r="E590" s="1553"/>
    </row>
    <row r="591" spans="1:5" ht="18">
      <c r="A591" s="1547" t="s">
        <v>1524</v>
      </c>
      <c r="B591" s="1571" t="s">
        <v>1845</v>
      </c>
      <c r="C591" s="1552" t="s">
        <v>181</v>
      </c>
      <c r="E591" s="1553"/>
    </row>
    <row r="592" spans="1:5" ht="18">
      <c r="A592" s="1547" t="s">
        <v>1525</v>
      </c>
      <c r="B592" s="1570" t="s">
        <v>1846</v>
      </c>
      <c r="C592" s="1552" t="s">
        <v>181</v>
      </c>
      <c r="E592" s="1553"/>
    </row>
    <row r="593" spans="1:5" ht="18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">
      <c r="A594" s="1547" t="s">
        <v>1527</v>
      </c>
      <c r="B594" s="1569" t="s">
        <v>1848</v>
      </c>
      <c r="C594" s="1552" t="s">
        <v>181</v>
      </c>
      <c r="E594" s="1553"/>
    </row>
    <row r="595" spans="1:5" ht="18">
      <c r="A595" s="1547" t="s">
        <v>1528</v>
      </c>
      <c r="B595" s="1570" t="s">
        <v>1707</v>
      </c>
      <c r="C595" s="1552" t="s">
        <v>181</v>
      </c>
      <c r="E595" s="1553"/>
    </row>
    <row r="596" spans="1:5" ht="18">
      <c r="A596" s="1547" t="s">
        <v>1529</v>
      </c>
      <c r="B596" s="1570" t="s">
        <v>1849</v>
      </c>
      <c r="C596" s="1552" t="s">
        <v>181</v>
      </c>
      <c r="E596" s="1553"/>
    </row>
    <row r="597" spans="1:5" ht="18">
      <c r="A597" s="1547" t="s">
        <v>1530</v>
      </c>
      <c r="B597" s="1570" t="s">
        <v>1850</v>
      </c>
      <c r="C597" s="1552" t="s">
        <v>181</v>
      </c>
      <c r="E597" s="1553"/>
    </row>
    <row r="598" spans="1:5" ht="18">
      <c r="A598" s="1547" t="s">
        <v>1531</v>
      </c>
      <c r="B598" s="1570" t="s">
        <v>1851</v>
      </c>
      <c r="C598" s="1552" t="s">
        <v>181</v>
      </c>
      <c r="E598" s="1553"/>
    </row>
    <row r="599" spans="1:5" ht="18">
      <c r="A599" s="1547" t="s">
        <v>1532</v>
      </c>
      <c r="B599" s="1571" t="s">
        <v>1852</v>
      </c>
      <c r="C599" s="1552" t="s">
        <v>181</v>
      </c>
      <c r="E599" s="1553"/>
    </row>
    <row r="600" spans="1:5" ht="18">
      <c r="A600" s="1547" t="s">
        <v>1533</v>
      </c>
      <c r="B600" s="1570" t="s">
        <v>1853</v>
      </c>
      <c r="C600" s="1552" t="s">
        <v>181</v>
      </c>
      <c r="E600" s="1553"/>
    </row>
    <row r="601" spans="1:5" ht="18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">
      <c r="A602" s="1547" t="s">
        <v>1535</v>
      </c>
      <c r="B602" s="1569" t="s">
        <v>1855</v>
      </c>
      <c r="C602" s="1552" t="s">
        <v>181</v>
      </c>
      <c r="E602" s="1553"/>
    </row>
    <row r="603" spans="1:5" ht="18">
      <c r="A603" s="1547" t="s">
        <v>1536</v>
      </c>
      <c r="B603" s="1570" t="s">
        <v>1856</v>
      </c>
      <c r="C603" s="1552" t="s">
        <v>181</v>
      </c>
      <c r="E603" s="1553"/>
    </row>
    <row r="604" spans="1:5" ht="18">
      <c r="A604" s="1547" t="s">
        <v>1537</v>
      </c>
      <c r="B604" s="1570" t="s">
        <v>1857</v>
      </c>
      <c r="C604" s="1552" t="s">
        <v>181</v>
      </c>
      <c r="E604" s="1553"/>
    </row>
    <row r="605" spans="1:5" ht="18">
      <c r="A605" s="1547" t="s">
        <v>1538</v>
      </c>
      <c r="B605" s="1570" t="s">
        <v>1858</v>
      </c>
      <c r="C605" s="1552" t="s">
        <v>181</v>
      </c>
      <c r="E605" s="1553"/>
    </row>
    <row r="606" spans="1:5" ht="18">
      <c r="A606" s="1547" t="s">
        <v>1539</v>
      </c>
      <c r="B606" s="1571" t="s">
        <v>1859</v>
      </c>
      <c r="C606" s="1552" t="s">
        <v>181</v>
      </c>
      <c r="E606" s="1553"/>
    </row>
    <row r="607" spans="1:5" ht="18">
      <c r="A607" s="1547" t="s">
        <v>1540</v>
      </c>
      <c r="B607" s="1570" t="s">
        <v>1860</v>
      </c>
      <c r="C607" s="1552" t="s">
        <v>181</v>
      </c>
      <c r="E607" s="1553"/>
    </row>
    <row r="608" spans="1:5" ht="18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">
      <c r="A609" s="1547" t="s">
        <v>1542</v>
      </c>
      <c r="B609" s="1569" t="s">
        <v>1862</v>
      </c>
      <c r="C609" s="1552" t="s">
        <v>181</v>
      </c>
      <c r="E609" s="1553"/>
    </row>
    <row r="610" spans="1:5" ht="18">
      <c r="A610" s="1547" t="s">
        <v>1543</v>
      </c>
      <c r="B610" s="1570" t="s">
        <v>1863</v>
      </c>
      <c r="C610" s="1552" t="s">
        <v>181</v>
      </c>
      <c r="E610" s="1553"/>
    </row>
    <row r="611" spans="1:5" ht="18">
      <c r="A611" s="1547" t="s">
        <v>1544</v>
      </c>
      <c r="B611" s="1571" t="s">
        <v>1864</v>
      </c>
      <c r="C611" s="1552" t="s">
        <v>181</v>
      </c>
      <c r="E611" s="1553"/>
    </row>
    <row r="612" spans="1:5" ht="18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">
      <c r="A613" s="1547" t="s">
        <v>1546</v>
      </c>
      <c r="B613" s="1569" t="s">
        <v>1866</v>
      </c>
      <c r="C613" s="1552" t="s">
        <v>181</v>
      </c>
      <c r="E613" s="1553"/>
    </row>
    <row r="614" spans="1:5" ht="18">
      <c r="A614" s="1547" t="s">
        <v>1547</v>
      </c>
      <c r="B614" s="1570" t="s">
        <v>1867</v>
      </c>
      <c r="C614" s="1552" t="s">
        <v>181</v>
      </c>
      <c r="E614" s="1553"/>
    </row>
    <row r="615" spans="1:5" ht="18">
      <c r="A615" s="1547" t="s">
        <v>1548</v>
      </c>
      <c r="B615" s="1570" t="s">
        <v>1868</v>
      </c>
      <c r="C615" s="1552" t="s">
        <v>181</v>
      </c>
      <c r="E615" s="1553"/>
    </row>
    <row r="616" spans="1:5" ht="18">
      <c r="A616" s="1547" t="s">
        <v>1549</v>
      </c>
      <c r="B616" s="1570" t="s">
        <v>1869</v>
      </c>
      <c r="C616" s="1552" t="s">
        <v>181</v>
      </c>
      <c r="E616" s="1553"/>
    </row>
    <row r="617" spans="1:5" ht="18">
      <c r="A617" s="1547" t="s">
        <v>1550</v>
      </c>
      <c r="B617" s="1570" t="s">
        <v>1870</v>
      </c>
      <c r="C617" s="1552" t="s">
        <v>181</v>
      </c>
      <c r="E617" s="1553"/>
    </row>
    <row r="618" spans="1:5" ht="18">
      <c r="A618" s="1547" t="s">
        <v>1551</v>
      </c>
      <c r="B618" s="1570" t="s">
        <v>1871</v>
      </c>
      <c r="C618" s="1552" t="s">
        <v>181</v>
      </c>
      <c r="E618" s="1553"/>
    </row>
    <row r="619" spans="1:5" ht="18">
      <c r="A619" s="1547" t="s">
        <v>1552</v>
      </c>
      <c r="B619" s="1570" t="s">
        <v>1872</v>
      </c>
      <c r="C619" s="1552" t="s">
        <v>181</v>
      </c>
      <c r="E619" s="1553"/>
    </row>
    <row r="620" spans="1:5" ht="18">
      <c r="A620" s="1547" t="s">
        <v>1553</v>
      </c>
      <c r="B620" s="1570" t="s">
        <v>1873</v>
      </c>
      <c r="C620" s="1552" t="s">
        <v>181</v>
      </c>
      <c r="E620" s="1553"/>
    </row>
    <row r="621" spans="1:5" ht="18">
      <c r="A621" s="1547" t="s">
        <v>1554</v>
      </c>
      <c r="B621" s="1571" t="s">
        <v>1874</v>
      </c>
      <c r="C621" s="1552" t="s">
        <v>181</v>
      </c>
      <c r="E621" s="1553"/>
    </row>
    <row r="622" spans="1:5" ht="18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">
      <c r="A623" s="1547" t="s">
        <v>1556</v>
      </c>
      <c r="B623" s="1569" t="s">
        <v>317</v>
      </c>
      <c r="C623" s="1552" t="s">
        <v>181</v>
      </c>
      <c r="E623" s="1553"/>
    </row>
    <row r="624" spans="1:5" ht="18">
      <c r="A624" s="1547" t="s">
        <v>1557</v>
      </c>
      <c r="B624" s="1570" t="s">
        <v>318</v>
      </c>
      <c r="C624" s="1552" t="s">
        <v>181</v>
      </c>
      <c r="E624" s="1553"/>
    </row>
    <row r="625" spans="1:5" ht="18">
      <c r="A625" s="1547" t="s">
        <v>1558</v>
      </c>
      <c r="B625" s="1570" t="s">
        <v>319</v>
      </c>
      <c r="C625" s="1552" t="s">
        <v>181</v>
      </c>
      <c r="E625" s="1553"/>
    </row>
    <row r="626" spans="1:5" ht="18">
      <c r="A626" s="1547" t="s">
        <v>1559</v>
      </c>
      <c r="B626" s="1570" t="s">
        <v>320</v>
      </c>
      <c r="C626" s="1552" t="s">
        <v>181</v>
      </c>
      <c r="E626" s="1553"/>
    </row>
    <row r="627" spans="1:5" ht="18">
      <c r="A627" s="1547" t="s">
        <v>1560</v>
      </c>
      <c r="B627" s="1570" t="s">
        <v>321</v>
      </c>
      <c r="C627" s="1552" t="s">
        <v>181</v>
      </c>
      <c r="E627" s="1553"/>
    </row>
    <row r="628" spans="1:5" ht="18">
      <c r="A628" s="1547" t="s">
        <v>1561</v>
      </c>
      <c r="B628" s="1570" t="s">
        <v>322</v>
      </c>
      <c r="C628" s="1552" t="s">
        <v>181</v>
      </c>
      <c r="E628" s="1553"/>
    </row>
    <row r="629" spans="1:5" ht="18">
      <c r="A629" s="1547" t="s">
        <v>1562</v>
      </c>
      <c r="B629" s="1570" t="s">
        <v>323</v>
      </c>
      <c r="C629" s="1552" t="s">
        <v>181</v>
      </c>
      <c r="E629" s="1553"/>
    </row>
    <row r="630" spans="1:5" ht="18">
      <c r="A630" s="1547" t="s">
        <v>1563</v>
      </c>
      <c r="B630" s="1570" t="s">
        <v>324</v>
      </c>
      <c r="C630" s="1552" t="s">
        <v>181</v>
      </c>
      <c r="E630" s="1553"/>
    </row>
    <row r="631" spans="1:5" ht="18">
      <c r="A631" s="1547" t="s">
        <v>1564</v>
      </c>
      <c r="B631" s="1570" t="s">
        <v>750</v>
      </c>
      <c r="C631" s="1552" t="s">
        <v>181</v>
      </c>
      <c r="E631" s="1553"/>
    </row>
    <row r="632" spans="1:5" ht="18">
      <c r="A632" s="1547" t="s">
        <v>1565</v>
      </c>
      <c r="B632" s="1570" t="s">
        <v>751</v>
      </c>
      <c r="C632" s="1552" t="s">
        <v>181</v>
      </c>
      <c r="E632" s="1553"/>
    </row>
    <row r="633" spans="1:5" ht="18">
      <c r="A633" s="1547" t="s">
        <v>1566</v>
      </c>
      <c r="B633" s="1570" t="s">
        <v>752</v>
      </c>
      <c r="C633" s="1552" t="s">
        <v>181</v>
      </c>
      <c r="E633" s="1553"/>
    </row>
    <row r="634" spans="1:5" ht="18">
      <c r="A634" s="1547" t="s">
        <v>1567</v>
      </c>
      <c r="B634" s="1570" t="s">
        <v>753</v>
      </c>
      <c r="C634" s="1552" t="s">
        <v>181</v>
      </c>
      <c r="E634" s="1553"/>
    </row>
    <row r="635" spans="1:5" ht="18">
      <c r="A635" s="1547" t="s">
        <v>1568</v>
      </c>
      <c r="B635" s="1570" t="s">
        <v>754</v>
      </c>
      <c r="C635" s="1552" t="s">
        <v>181</v>
      </c>
      <c r="E635" s="1553"/>
    </row>
    <row r="636" spans="1:5" ht="18">
      <c r="A636" s="1547" t="s">
        <v>1569</v>
      </c>
      <c r="B636" s="1570" t="s">
        <v>755</v>
      </c>
      <c r="C636" s="1552" t="s">
        <v>181</v>
      </c>
      <c r="E636" s="1553"/>
    </row>
    <row r="637" spans="1:5" ht="18">
      <c r="A637" s="1547" t="s">
        <v>1570</v>
      </c>
      <c r="B637" s="1570" t="s">
        <v>756</v>
      </c>
      <c r="C637" s="1552" t="s">
        <v>181</v>
      </c>
      <c r="E637" s="1553"/>
    </row>
    <row r="638" spans="1:5" ht="18">
      <c r="A638" s="1547" t="s">
        <v>1571</v>
      </c>
      <c r="B638" s="1570" t="s">
        <v>757</v>
      </c>
      <c r="C638" s="1552" t="s">
        <v>181</v>
      </c>
      <c r="E638" s="1553"/>
    </row>
    <row r="639" spans="1:5" ht="18">
      <c r="A639" s="1547" t="s">
        <v>1572</v>
      </c>
      <c r="B639" s="1570" t="s">
        <v>758</v>
      </c>
      <c r="C639" s="1552" t="s">
        <v>181</v>
      </c>
      <c r="E639" s="1553"/>
    </row>
    <row r="640" spans="1:5" ht="18">
      <c r="A640" s="1547" t="s">
        <v>1573</v>
      </c>
      <c r="B640" s="1570" t="s">
        <v>759</v>
      </c>
      <c r="C640" s="1552" t="s">
        <v>181</v>
      </c>
      <c r="E640" s="1553"/>
    </row>
    <row r="641" spans="1:5" ht="18">
      <c r="A641" s="1547" t="s">
        <v>1574</v>
      </c>
      <c r="B641" s="1570" t="s">
        <v>760</v>
      </c>
      <c r="C641" s="1552" t="s">
        <v>181</v>
      </c>
      <c r="E641" s="1553"/>
    </row>
    <row r="642" spans="1:5" ht="18">
      <c r="A642" s="1547" t="s">
        <v>1575</v>
      </c>
      <c r="B642" s="1570" t="s">
        <v>761</v>
      </c>
      <c r="C642" s="1552" t="s">
        <v>181</v>
      </c>
      <c r="E642" s="1553"/>
    </row>
    <row r="643" spans="1:5" ht="18">
      <c r="A643" s="1547" t="s">
        <v>1576</v>
      </c>
      <c r="B643" s="1570" t="s">
        <v>762</v>
      </c>
      <c r="C643" s="1552" t="s">
        <v>181</v>
      </c>
      <c r="E643" s="1553"/>
    </row>
    <row r="644" spans="1:5" ht="18">
      <c r="A644" s="1547" t="s">
        <v>1577</v>
      </c>
      <c r="B644" s="1570" t="s">
        <v>763</v>
      </c>
      <c r="C644" s="1552" t="s">
        <v>181</v>
      </c>
      <c r="E644" s="1553"/>
    </row>
    <row r="645" spans="1:5" ht="18">
      <c r="A645" s="1547" t="s">
        <v>1578</v>
      </c>
      <c r="B645" s="1570" t="s">
        <v>764</v>
      </c>
      <c r="C645" s="1552" t="s">
        <v>181</v>
      </c>
      <c r="E645" s="1553"/>
    </row>
    <row r="646" spans="1:5" ht="18">
      <c r="A646" s="1547" t="s">
        <v>1579</v>
      </c>
      <c r="B646" s="1570" t="s">
        <v>765</v>
      </c>
      <c r="C646" s="1552" t="s">
        <v>181</v>
      </c>
      <c r="E646" s="1553"/>
    </row>
    <row r="647" spans="1:5" ht="18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">
      <c r="A648" s="1547" t="s">
        <v>1581</v>
      </c>
      <c r="B648" s="1569" t="s">
        <v>1876</v>
      </c>
      <c r="C648" s="1552" t="s">
        <v>181</v>
      </c>
      <c r="E648" s="1553"/>
    </row>
    <row r="649" spans="1:5" ht="18">
      <c r="A649" s="1547" t="s">
        <v>1582</v>
      </c>
      <c r="B649" s="1570" t="s">
        <v>1877</v>
      </c>
      <c r="C649" s="1552" t="s">
        <v>181</v>
      </c>
      <c r="E649" s="1553"/>
    </row>
    <row r="650" spans="1:5" ht="18">
      <c r="A650" s="1547" t="s">
        <v>1583</v>
      </c>
      <c r="B650" s="1570" t="s">
        <v>1878</v>
      </c>
      <c r="C650" s="1552" t="s">
        <v>181</v>
      </c>
      <c r="E650" s="1553"/>
    </row>
    <row r="651" spans="1:5" ht="18">
      <c r="A651" s="1547" t="s">
        <v>1584</v>
      </c>
      <c r="B651" s="1570" t="s">
        <v>1879</v>
      </c>
      <c r="C651" s="1552" t="s">
        <v>181</v>
      </c>
      <c r="E651" s="1553"/>
    </row>
    <row r="652" spans="1:5" ht="18">
      <c r="A652" s="1547" t="s">
        <v>1585</v>
      </c>
      <c r="B652" s="1570" t="s">
        <v>1880</v>
      </c>
      <c r="C652" s="1552" t="s">
        <v>181</v>
      </c>
      <c r="E652" s="1553"/>
    </row>
    <row r="653" spans="1:5" ht="18">
      <c r="A653" s="1547" t="s">
        <v>1586</v>
      </c>
      <c r="B653" s="1570" t="s">
        <v>1881</v>
      </c>
      <c r="C653" s="1552" t="s">
        <v>181</v>
      </c>
      <c r="E653" s="1553"/>
    </row>
    <row r="654" spans="1:5" ht="18">
      <c r="A654" s="1547" t="s">
        <v>1587</v>
      </c>
      <c r="B654" s="1570" t="s">
        <v>1882</v>
      </c>
      <c r="C654" s="1552" t="s">
        <v>181</v>
      </c>
      <c r="E654" s="1553"/>
    </row>
    <row r="655" spans="1:5" ht="18">
      <c r="A655" s="1547" t="s">
        <v>1588</v>
      </c>
      <c r="B655" s="1570" t="s">
        <v>1883</v>
      </c>
      <c r="C655" s="1552" t="s">
        <v>181</v>
      </c>
      <c r="E655" s="1553"/>
    </row>
    <row r="656" spans="1:5" ht="18">
      <c r="A656" s="1547" t="s">
        <v>1589</v>
      </c>
      <c r="B656" s="1570" t="s">
        <v>1884</v>
      </c>
      <c r="C656" s="1552" t="s">
        <v>181</v>
      </c>
      <c r="E656" s="1553"/>
    </row>
    <row r="657" spans="1:5" ht="18">
      <c r="A657" s="1547" t="s">
        <v>1590</v>
      </c>
      <c r="B657" s="1570" t="s">
        <v>1885</v>
      </c>
      <c r="C657" s="1552" t="s">
        <v>181</v>
      </c>
      <c r="E657" s="1553"/>
    </row>
    <row r="658" spans="1:5" ht="18">
      <c r="A658" s="1547" t="s">
        <v>1591</v>
      </c>
      <c r="B658" s="1570" t="s">
        <v>1886</v>
      </c>
      <c r="C658" s="1552" t="s">
        <v>181</v>
      </c>
      <c r="E658" s="1553"/>
    </row>
    <row r="659" spans="1:5" ht="18">
      <c r="A659" s="1547" t="s">
        <v>1592</v>
      </c>
      <c r="B659" s="1570" t="s">
        <v>1887</v>
      </c>
      <c r="C659" s="1552" t="s">
        <v>181</v>
      </c>
      <c r="E659" s="1553"/>
    </row>
    <row r="660" spans="1:5" ht="18">
      <c r="A660" s="1547" t="s">
        <v>1593</v>
      </c>
      <c r="B660" s="1570" t="s">
        <v>1888</v>
      </c>
      <c r="C660" s="1552" t="s">
        <v>181</v>
      </c>
      <c r="E660" s="1553"/>
    </row>
    <row r="661" spans="1:5" ht="18">
      <c r="A661" s="1547" t="s">
        <v>1594</v>
      </c>
      <c r="B661" s="1570" t="s">
        <v>1889</v>
      </c>
      <c r="C661" s="1552" t="s">
        <v>181</v>
      </c>
      <c r="E661" s="1553"/>
    </row>
    <row r="662" spans="1:5" ht="18">
      <c r="A662" s="1547" t="s">
        <v>1595</v>
      </c>
      <c r="B662" s="1570" t="s">
        <v>1890</v>
      </c>
      <c r="C662" s="1552" t="s">
        <v>181</v>
      </c>
      <c r="E662" s="1553"/>
    </row>
    <row r="663" spans="1:5" ht="18">
      <c r="A663" s="1547" t="s">
        <v>1596</v>
      </c>
      <c r="B663" s="1570" t="s">
        <v>1891</v>
      </c>
      <c r="C663" s="1552" t="s">
        <v>181</v>
      </c>
      <c r="E663" s="1553"/>
    </row>
    <row r="664" spans="1:5" ht="18">
      <c r="A664" s="1547" t="s">
        <v>1597</v>
      </c>
      <c r="B664" s="1570" t="s">
        <v>1892</v>
      </c>
      <c r="C664" s="1552" t="s">
        <v>181</v>
      </c>
      <c r="E664" s="1553"/>
    </row>
    <row r="665" spans="1:5" ht="18">
      <c r="A665" s="1547" t="s">
        <v>1598</v>
      </c>
      <c r="B665" s="1570" t="s">
        <v>1893</v>
      </c>
      <c r="C665" s="1552" t="s">
        <v>181</v>
      </c>
      <c r="E665" s="1553"/>
    </row>
    <row r="666" spans="1:5" ht="18">
      <c r="A666" s="1547" t="s">
        <v>1599</v>
      </c>
      <c r="B666" s="1570" t="s">
        <v>1894</v>
      </c>
      <c r="C666" s="1552" t="s">
        <v>181</v>
      </c>
      <c r="E666" s="1553"/>
    </row>
    <row r="667" spans="1:5" ht="18">
      <c r="A667" s="1547" t="s">
        <v>1600</v>
      </c>
      <c r="B667" s="1570" t="s">
        <v>1895</v>
      </c>
      <c r="C667" s="1552" t="s">
        <v>181</v>
      </c>
      <c r="E667" s="1553"/>
    </row>
    <row r="668" spans="1:5" ht="18">
      <c r="A668" s="1547" t="s">
        <v>1601</v>
      </c>
      <c r="B668" s="1570" t="s">
        <v>1896</v>
      </c>
      <c r="C668" s="1552" t="s">
        <v>181</v>
      </c>
      <c r="E668" s="1553"/>
    </row>
    <row r="669" spans="1:5" ht="18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">
      <c r="A670" s="1547" t="s">
        <v>1603</v>
      </c>
      <c r="B670" s="1569" t="s">
        <v>1898</v>
      </c>
      <c r="C670" s="1552" t="s">
        <v>181</v>
      </c>
      <c r="E670" s="1553"/>
    </row>
    <row r="671" spans="1:5" ht="18">
      <c r="A671" s="1547" t="s">
        <v>1604</v>
      </c>
      <c r="B671" s="1570" t="s">
        <v>1899</v>
      </c>
      <c r="C671" s="1552" t="s">
        <v>181</v>
      </c>
      <c r="E671" s="1553"/>
    </row>
    <row r="672" spans="1:5" ht="18">
      <c r="A672" s="1547" t="s">
        <v>1605</v>
      </c>
      <c r="B672" s="1570" t="s">
        <v>1900</v>
      </c>
      <c r="C672" s="1552" t="s">
        <v>181</v>
      </c>
      <c r="E672" s="1553"/>
    </row>
    <row r="673" spans="1:5" ht="18">
      <c r="A673" s="1547" t="s">
        <v>1606</v>
      </c>
      <c r="B673" s="1570" t="s">
        <v>1901</v>
      </c>
      <c r="C673" s="1552" t="s">
        <v>181</v>
      </c>
      <c r="E673" s="1553"/>
    </row>
    <row r="674" spans="1:5" ht="18">
      <c r="A674" s="1547" t="s">
        <v>1607</v>
      </c>
      <c r="B674" s="1570" t="s">
        <v>1902</v>
      </c>
      <c r="C674" s="1552" t="s">
        <v>181</v>
      </c>
      <c r="E674" s="1553"/>
    </row>
    <row r="675" spans="1:5" ht="18">
      <c r="A675" s="1547" t="s">
        <v>1608</v>
      </c>
      <c r="B675" s="1570" t="s">
        <v>1903</v>
      </c>
      <c r="C675" s="1552" t="s">
        <v>181</v>
      </c>
      <c r="E675" s="1553"/>
    </row>
    <row r="676" spans="1:5" ht="18">
      <c r="A676" s="1547" t="s">
        <v>1609</v>
      </c>
      <c r="B676" s="1570" t="s">
        <v>1904</v>
      </c>
      <c r="C676" s="1552" t="s">
        <v>181</v>
      </c>
      <c r="E676" s="1553"/>
    </row>
    <row r="677" spans="1:5" ht="18">
      <c r="A677" s="1547" t="s">
        <v>1610</v>
      </c>
      <c r="B677" s="1570" t="s">
        <v>1905</v>
      </c>
      <c r="C677" s="1552" t="s">
        <v>181</v>
      </c>
      <c r="E677" s="1553"/>
    </row>
    <row r="678" spans="1:5" ht="18">
      <c r="A678" s="1547" t="s">
        <v>1611</v>
      </c>
      <c r="B678" s="1570" t="s">
        <v>1906</v>
      </c>
      <c r="C678" s="1552" t="s">
        <v>181</v>
      </c>
      <c r="E678" s="1553"/>
    </row>
    <row r="679" spans="1:5" ht="18">
      <c r="A679" s="1547" t="s">
        <v>1612</v>
      </c>
      <c r="B679" s="1571" t="s">
        <v>1907</v>
      </c>
      <c r="C679" s="1552" t="s">
        <v>181</v>
      </c>
      <c r="E679" s="1553"/>
    </row>
    <row r="680" spans="1:5" ht="18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">
      <c r="A681" s="1547" t="s">
        <v>1614</v>
      </c>
      <c r="B681" s="1569" t="s">
        <v>1909</v>
      </c>
      <c r="C681" s="1552" t="s">
        <v>181</v>
      </c>
      <c r="E681" s="1553"/>
    </row>
    <row r="682" spans="1:5" ht="18">
      <c r="A682" s="1547" t="s">
        <v>1615</v>
      </c>
      <c r="B682" s="1570" t="s">
        <v>1910</v>
      </c>
      <c r="C682" s="1552" t="s">
        <v>181</v>
      </c>
      <c r="E682" s="1553"/>
    </row>
    <row r="683" spans="1:5" ht="18">
      <c r="A683" s="1547" t="s">
        <v>1616</v>
      </c>
      <c r="B683" s="1570" t="s">
        <v>1911</v>
      </c>
      <c r="C683" s="1552" t="s">
        <v>181</v>
      </c>
      <c r="E683" s="1553"/>
    </row>
    <row r="684" spans="1:5" ht="18">
      <c r="A684" s="1547" t="s">
        <v>1617</v>
      </c>
      <c r="B684" s="1570" t="s">
        <v>1912</v>
      </c>
      <c r="C684" s="1552" t="s">
        <v>181</v>
      </c>
      <c r="E684" s="1553"/>
    </row>
    <row r="685" spans="1:5" ht="18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">
      <c r="A686" s="1547" t="s">
        <v>1619</v>
      </c>
      <c r="B686" s="1569" t="s">
        <v>1914</v>
      </c>
      <c r="C686" s="1552" t="s">
        <v>181</v>
      </c>
      <c r="E686" s="1553"/>
    </row>
    <row r="687" spans="1:5" ht="18">
      <c r="A687" s="1547" t="s">
        <v>1620</v>
      </c>
      <c r="B687" s="1570" t="s">
        <v>1915</v>
      </c>
      <c r="C687" s="1552" t="s">
        <v>181</v>
      </c>
      <c r="E687" s="1553"/>
    </row>
    <row r="688" spans="1:5" ht="18">
      <c r="A688" s="1547" t="s">
        <v>1621</v>
      </c>
      <c r="B688" s="1570" t="s">
        <v>1916</v>
      </c>
      <c r="C688" s="1552" t="s">
        <v>181</v>
      </c>
      <c r="E688" s="1553"/>
    </row>
    <row r="689" spans="1:5" ht="18">
      <c r="A689" s="1547" t="s">
        <v>1622</v>
      </c>
      <c r="B689" s="1570" t="s">
        <v>1917</v>
      </c>
      <c r="C689" s="1552" t="s">
        <v>181</v>
      </c>
      <c r="E689" s="1553"/>
    </row>
    <row r="690" spans="1:5" ht="18">
      <c r="A690" s="1547" t="s">
        <v>1623</v>
      </c>
      <c r="B690" s="1570" t="s">
        <v>1918</v>
      </c>
      <c r="C690" s="1552" t="s">
        <v>181</v>
      </c>
      <c r="E690" s="1553"/>
    </row>
    <row r="691" spans="1:5" ht="18">
      <c r="A691" s="1547" t="s">
        <v>1624</v>
      </c>
      <c r="B691" s="1570" t="s">
        <v>1919</v>
      </c>
      <c r="C691" s="1552" t="s">
        <v>181</v>
      </c>
      <c r="E691" s="1553"/>
    </row>
    <row r="692" spans="1:5" ht="18">
      <c r="A692" s="1547" t="s">
        <v>1625</v>
      </c>
      <c r="B692" s="1570" t="s">
        <v>1920</v>
      </c>
      <c r="C692" s="1552" t="s">
        <v>181</v>
      </c>
      <c r="E692" s="1553"/>
    </row>
    <row r="693" spans="1:5" ht="18">
      <c r="A693" s="1547" t="s">
        <v>1626</v>
      </c>
      <c r="B693" s="1570" t="s">
        <v>1921</v>
      </c>
      <c r="C693" s="1552" t="s">
        <v>181</v>
      </c>
      <c r="E693" s="1553"/>
    </row>
    <row r="694" spans="1:5" ht="18">
      <c r="A694" s="1547" t="s">
        <v>1627</v>
      </c>
      <c r="B694" s="1570" t="s">
        <v>1922</v>
      </c>
      <c r="C694" s="1552" t="s">
        <v>181</v>
      </c>
      <c r="E694" s="1553"/>
    </row>
    <row r="695" spans="1:5" ht="18">
      <c r="A695" s="1547" t="s">
        <v>1628</v>
      </c>
      <c r="B695" s="1570" t="s">
        <v>1923</v>
      </c>
      <c r="C695" s="1552" t="s">
        <v>181</v>
      </c>
      <c r="E695" s="1553"/>
    </row>
    <row r="696" spans="1:5" ht="18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">
      <c r="A697" s="1547" t="s">
        <v>1630</v>
      </c>
      <c r="B697" s="1569" t="s">
        <v>1925</v>
      </c>
      <c r="C697" s="1552" t="s">
        <v>181</v>
      </c>
      <c r="E697" s="1553"/>
    </row>
    <row r="698" spans="1:5" ht="18">
      <c r="A698" s="1547" t="s">
        <v>1631</v>
      </c>
      <c r="B698" s="1570" t="s">
        <v>1926</v>
      </c>
      <c r="C698" s="1552" t="s">
        <v>181</v>
      </c>
      <c r="E698" s="1553"/>
    </row>
    <row r="699" spans="1:5" ht="18">
      <c r="A699" s="1547" t="s">
        <v>1632</v>
      </c>
      <c r="B699" s="1570" t="s">
        <v>1927</v>
      </c>
      <c r="C699" s="1552" t="s">
        <v>181</v>
      </c>
      <c r="E699" s="1553"/>
    </row>
    <row r="700" spans="1:5" ht="18">
      <c r="A700" s="1547" t="s">
        <v>1633</v>
      </c>
      <c r="B700" s="1570" t="s">
        <v>1928</v>
      </c>
      <c r="C700" s="1552" t="s">
        <v>181</v>
      </c>
      <c r="E700" s="1553"/>
    </row>
    <row r="701" spans="1:5" ht="18">
      <c r="A701" s="1547" t="s">
        <v>1634</v>
      </c>
      <c r="B701" s="1570" t="s">
        <v>1929</v>
      </c>
      <c r="C701" s="1552" t="s">
        <v>181</v>
      </c>
      <c r="E701" s="1553"/>
    </row>
    <row r="702" spans="1:5" ht="18">
      <c r="A702" s="1547" t="s">
        <v>1635</v>
      </c>
      <c r="B702" s="1570" t="s">
        <v>1930</v>
      </c>
      <c r="C702" s="1552" t="s">
        <v>181</v>
      </c>
      <c r="E702" s="1553"/>
    </row>
    <row r="703" spans="1:5" ht="18">
      <c r="A703" s="1547" t="s">
        <v>1636</v>
      </c>
      <c r="B703" s="1570" t="s">
        <v>1931</v>
      </c>
      <c r="C703" s="1552" t="s">
        <v>181</v>
      </c>
      <c r="E703" s="1553"/>
    </row>
    <row r="704" spans="1:5" ht="18">
      <c r="A704" s="1547" t="s">
        <v>1637</v>
      </c>
      <c r="B704" s="1570" t="s">
        <v>1932</v>
      </c>
      <c r="C704" s="1552" t="s">
        <v>181</v>
      </c>
      <c r="E704" s="1553"/>
    </row>
    <row r="705" spans="1:5" ht="18">
      <c r="A705" s="1547" t="s">
        <v>1638</v>
      </c>
      <c r="B705" s="1570" t="s">
        <v>1933</v>
      </c>
      <c r="C705" s="1552" t="s">
        <v>181</v>
      </c>
      <c r="E705" s="1553"/>
    </row>
    <row r="706" spans="1:5" ht="18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">
      <c r="A707" s="1547" t="s">
        <v>1640</v>
      </c>
      <c r="B707" s="1569" t="s">
        <v>1935</v>
      </c>
      <c r="C707" s="1552" t="s">
        <v>181</v>
      </c>
      <c r="E707" s="1553"/>
    </row>
    <row r="708" spans="1:5" ht="18">
      <c r="A708" s="1547" t="s">
        <v>1641</v>
      </c>
      <c r="B708" s="1570" t="s">
        <v>1936</v>
      </c>
      <c r="C708" s="1552" t="s">
        <v>181</v>
      </c>
      <c r="E708" s="1553"/>
    </row>
    <row r="709" spans="1:5" ht="18">
      <c r="A709" s="1547" t="s">
        <v>1642</v>
      </c>
      <c r="B709" s="1570" t="s">
        <v>1937</v>
      </c>
      <c r="C709" s="1552" t="s">
        <v>181</v>
      </c>
      <c r="E709" s="1553"/>
    </row>
    <row r="710" spans="1:5" ht="18">
      <c r="A710" s="1547" t="s">
        <v>1643</v>
      </c>
      <c r="B710" s="1570" t="s">
        <v>1938</v>
      </c>
      <c r="C710" s="1552" t="s">
        <v>181</v>
      </c>
      <c r="E710" s="1553"/>
    </row>
    <row r="711" spans="1:5" ht="18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8">
      <c r="A712" s="1579"/>
      <c r="B712" s="1580"/>
      <c r="C712" s="1552"/>
      <c r="E712" s="1553"/>
    </row>
    <row r="713" spans="1:3" ht="13.5">
      <c r="A713" s="1581" t="s">
        <v>794</v>
      </c>
      <c r="B713" s="1582" t="s">
        <v>793</v>
      </c>
      <c r="C713" s="1583" t="s">
        <v>794</v>
      </c>
    </row>
    <row r="714" spans="1:3" ht="13.5">
      <c r="A714" s="1584"/>
      <c r="B714" s="1585">
        <v>43861</v>
      </c>
      <c r="C714" s="1584" t="s">
        <v>1645</v>
      </c>
    </row>
    <row r="715" spans="1:3" ht="13.5">
      <c r="A715" s="1584"/>
      <c r="B715" s="1585">
        <v>43890</v>
      </c>
      <c r="C715" s="1584" t="s">
        <v>1646</v>
      </c>
    </row>
    <row r="716" spans="1:3" ht="13.5">
      <c r="A716" s="1584"/>
      <c r="B716" s="1585">
        <v>43921</v>
      </c>
      <c r="C716" s="1584" t="s">
        <v>1647</v>
      </c>
    </row>
    <row r="717" spans="1:3" ht="13.5">
      <c r="A717" s="1584"/>
      <c r="B717" s="1585">
        <v>43951</v>
      </c>
      <c r="C717" s="1584" t="s">
        <v>1648</v>
      </c>
    </row>
    <row r="718" spans="1:3" ht="13.5">
      <c r="A718" s="1584"/>
      <c r="B718" s="1585">
        <v>43982</v>
      </c>
      <c r="C718" s="1584" t="s">
        <v>1649</v>
      </c>
    </row>
    <row r="719" spans="1:3" ht="13.5">
      <c r="A719" s="1584"/>
      <c r="B719" s="1585">
        <v>44012</v>
      </c>
      <c r="C719" s="1584" t="s">
        <v>1650</v>
      </c>
    </row>
    <row r="720" spans="1:3" ht="13.5">
      <c r="A720" s="1584"/>
      <c r="B720" s="1585">
        <v>44043</v>
      </c>
      <c r="C720" s="1584" t="s">
        <v>1651</v>
      </c>
    </row>
    <row r="721" spans="1:3" ht="13.5">
      <c r="A721" s="1584"/>
      <c r="B721" s="1585">
        <v>44074</v>
      </c>
      <c r="C721" s="1584" t="s">
        <v>1652</v>
      </c>
    </row>
    <row r="722" spans="1:3" ht="13.5">
      <c r="A722" s="1584"/>
      <c r="B722" s="1585">
        <v>44104</v>
      </c>
      <c r="C722" s="1584" t="s">
        <v>1653</v>
      </c>
    </row>
    <row r="723" spans="1:3" ht="13.5">
      <c r="A723" s="1584"/>
      <c r="B723" s="1585">
        <v>44135</v>
      </c>
      <c r="C723" s="1584" t="s">
        <v>1654</v>
      </c>
    </row>
    <row r="724" spans="1:3" ht="13.5">
      <c r="A724" s="1584"/>
      <c r="B724" s="1585">
        <v>44165</v>
      </c>
      <c r="C724" s="1584" t="s">
        <v>1655</v>
      </c>
    </row>
    <row r="725" spans="1:3" ht="13.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2074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49" t="s">
        <v>2057</v>
      </c>
      <c r="M23" s="1750"/>
      <c r="N23" s="1750"/>
      <c r="O23" s="1751"/>
      <c r="P23" s="1758" t="s">
        <v>2058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744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747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194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199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200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272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722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219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221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222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223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1661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224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234</v>
      </c>
      <c r="K98" s="1786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235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236</v>
      </c>
      <c r="K100" s="1786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237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1662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1659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1660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247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273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248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249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623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685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686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914</v>
      </c>
      <c r="K136" s="1794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694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694</v>
      </c>
      <c r="K141" s="179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1080" ht="12.75"/>
    <row r="1084" ht="12.75"/>
    <row r="1085" ht="12.75"/>
    <row r="1110" ht="12.75"/>
    <row r="1160" ht="12.75"/>
    <row r="1161" ht="12.75"/>
    <row r="1162" ht="12.75"/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2020-11-03T11:06:42Z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