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<sst xmlns="http://schemas.openxmlformats.org/spreadsheetml/2006/main" count="2911" uniqueCount="2099">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</sst>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"Неофит Рилски", гр. Килифарево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987</v>
      </c>
      <c r="O6" s="1008"/>
      <c r="P6" s="1045">
        <f>OTCHET!F9</f>
        <v>44377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4111</v>
      </c>
      <c r="J51" s="1102">
        <f>+IF(OR($P$2=98,$P$2=42,$P$2=96,$P$2=97),$Q51,0)</f>
        <v>468</v>
      </c>
      <c r="K51" s="1095"/>
      <c r="L51" s="1102">
        <f>+IF($P$2=33,$Q51,0)</f>
        <v>0</v>
      </c>
      <c r="M51" s="1095"/>
      <c r="N51" s="1132">
        <f>+ROUND(+G51+J51+L51,0)</f>
        <v>468</v>
      </c>
      <c r="O51" s="1097"/>
      <c r="P51" s="1101">
        <f>+ROUND(OTCHET!E205-SUM(OTCHET!E217:E219)+OTCHET!E271+IF(+OR(OTCHET!$F$12=5500,OTCHET!$F$12=5600),0,+OTCHET!E297),0)</f>
        <v>4111</v>
      </c>
      <c r="Q51" s="1102">
        <f>+ROUND(OTCHET!L205-SUM(OTCHET!L217:L219)+OTCHET!L271+IF(+OR(OTCHET!$F$12=5500,OTCHET!$F$12=5600),0,+OTCHET!L297),0)</f>
        <v>468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4150</v>
      </c>
      <c r="J54" s="1120">
        <f>+IF(OR($P$2=98,$P$2=42,$P$2=96,$P$2=97),$Q54,0)</f>
        <v>1665</v>
      </c>
      <c r="K54" s="1095"/>
      <c r="L54" s="1120">
        <f>+IF($P$2=33,$Q54,0)</f>
        <v>0</v>
      </c>
      <c r="M54" s="1095"/>
      <c r="N54" s="1121">
        <f>+ROUND(+G54+J54+L54,0)</f>
        <v>1665</v>
      </c>
      <c r="O54" s="1097"/>
      <c r="P54" s="1119">
        <f>+ROUND(OTCHET!E187+OTCHET!E190,0)</f>
        <v>4150</v>
      </c>
      <c r="Q54" s="1120">
        <f>+ROUND(OTCHET!L187+OTCHET!L190,0)</f>
        <v>1665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1000</v>
      </c>
      <c r="J55" s="1120">
        <f>+IF(OR($P$2=98,$P$2=42,$P$2=96,$P$2=97),$Q55,0)</f>
        <v>388</v>
      </c>
      <c r="K55" s="1095"/>
      <c r="L55" s="1120">
        <f>+IF($P$2=33,$Q55,0)</f>
        <v>0</v>
      </c>
      <c r="M55" s="1095"/>
      <c r="N55" s="1121">
        <f>+ROUND(+G55+J55+L55,0)</f>
        <v>388</v>
      </c>
      <c r="O55" s="1097"/>
      <c r="P55" s="1119">
        <f>+ROUND(OTCHET!E196+OTCHET!E204,0)</f>
        <v>1000</v>
      </c>
      <c r="Q55" s="1120">
        <f>+ROUND(OTCHET!L196+OTCHET!L204,0)</f>
        <v>388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9261</v>
      </c>
      <c r="J56" s="1208">
        <f>+ROUND(+SUM(J51:J55),0)</f>
        <v>2521</v>
      </c>
      <c r="K56" s="1095"/>
      <c r="L56" s="1208">
        <f>+ROUND(+SUM(L51:L55),0)</f>
        <v>0</v>
      </c>
      <c r="M56" s="1095"/>
      <c r="N56" s="1209">
        <f>+ROUND(+SUM(N51:N55),0)</f>
        <v>2521</v>
      </c>
      <c r="O56" s="1097"/>
      <c r="P56" s="1207">
        <f>+ROUND(+SUM(P51:P55),0)</f>
        <v>9261</v>
      </c>
      <c r="Q56" s="1208">
        <f>+ROUND(+SUM(Q51:Q55),0)</f>
        <v>2521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9261</v>
      </c>
      <c r="J77" s="1233">
        <f>+ROUND(J56+J63+J67+J71+J75,0)</f>
        <v>2521</v>
      </c>
      <c r="K77" s="1095"/>
      <c r="L77" s="1233">
        <f>+ROUND(L56+L63+L67+L71+L75,0)</f>
        <v>0</v>
      </c>
      <c r="M77" s="1095"/>
      <c r="N77" s="1234">
        <f>+ROUND(N56+N63+N67+N71+N75,0)</f>
        <v>2521</v>
      </c>
      <c r="O77" s="1097"/>
      <c r="P77" s="1231">
        <f>+ROUND(P56+P63+P67+P71+P75,0)</f>
        <v>9261</v>
      </c>
      <c r="Q77" s="1232">
        <f>+ROUND(Q56+Q63+Q67+Q71+Q75,0)</f>
        <v>2521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6100</v>
      </c>
      <c r="J79" s="1108">
        <f>+IF(OR($P$2=98,$P$2=42,$P$2=96,$P$2=97),$Q79,0)</f>
        <v>1948</v>
      </c>
      <c r="K79" s="1095"/>
      <c r="L79" s="1108">
        <f>+IF($P$2=33,$Q79,0)</f>
        <v>0</v>
      </c>
      <c r="M79" s="1095"/>
      <c r="N79" s="1109">
        <f>+ROUND(+G79+J79+L79,0)</f>
        <v>1948</v>
      </c>
      <c r="O79" s="1097"/>
      <c r="P79" s="1107">
        <f>+ROUND(OTCHET!E419,0)</f>
        <v>6100</v>
      </c>
      <c r="Q79" s="1108">
        <f>+ROUND(OTCHET!L419,0)</f>
        <v>1948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6100</v>
      </c>
      <c r="J81" s="1242">
        <f>+ROUND(J79+J80,0)</f>
        <v>1948</v>
      </c>
      <c r="K81" s="1095"/>
      <c r="L81" s="1242">
        <f>+ROUND(L79+L80,0)</f>
        <v>0</v>
      </c>
      <c r="M81" s="1095"/>
      <c r="N81" s="1243">
        <f>+ROUND(N79+N80,0)</f>
        <v>1948</v>
      </c>
      <c r="O81" s="1097"/>
      <c r="P81" s="1241">
        <f>+ROUND(P79+P80,0)</f>
        <v>6100</v>
      </c>
      <c r="Q81" s="1242">
        <f>+ROUND(Q79+Q80,0)</f>
        <v>1948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-3161</v>
      </c>
      <c r="J83" s="1255">
        <f>+ROUND(J48,0)-ROUND(J77,0)+ROUND(J81,0)</f>
        <v>-573</v>
      </c>
      <c r="K83" s="1095"/>
      <c r="L83" s="1255">
        <f>+ROUND(L48,0)-ROUND(L77,0)+ROUND(L81,0)</f>
        <v>0</v>
      </c>
      <c r="M83" s="1095"/>
      <c r="N83" s="1256">
        <f>+ROUND(N48,0)-ROUND(N77,0)+ROUND(N81,0)</f>
        <v>-573</v>
      </c>
      <c r="O83" s="1257"/>
      <c r="P83" s="1254">
        <f>+ROUND(P48,0)-ROUND(P77,0)+ROUND(P81,0)</f>
        <v>-3161</v>
      </c>
      <c r="Q83" s="1255">
        <f>+ROUND(Q48,0)-ROUND(Q77,0)+ROUND(Q81,0)</f>
        <v>-573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3161</v>
      </c>
      <c r="J84" s="1263">
        <f>+ROUND(J101,0)+ROUND(J120,0)+ROUND(J127,0)-ROUND(J132,0)</f>
        <v>573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573</v>
      </c>
      <c r="O84" s="1257"/>
      <c r="P84" s="1262">
        <f>+ROUND(P101,0)+ROUND(P120,0)+ROUND(P127,0)-ROUND(P132,0)</f>
        <v>3161</v>
      </c>
      <c r="Q84" s="1263">
        <f>+ROUND(Q101,0)+ROUND(Q120,0)+ROUND(Q127,0)-ROUND(Q132,0)</f>
        <v>573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3161</v>
      </c>
      <c r="J123" s="1120">
        <f>+IF(OR($P$2=98,$P$2=42,$P$2=96,$P$2=97),$Q123,0)</f>
        <v>573</v>
      </c>
      <c r="K123" s="1095"/>
      <c r="L123" s="1120">
        <f>+IF($P$2=33,$Q123,0)</f>
        <v>0</v>
      </c>
      <c r="M123" s="1095"/>
      <c r="N123" s="1121">
        <f>+ROUND(+G123+J123+L123,0)</f>
        <v>573</v>
      </c>
      <c r="O123" s="1097"/>
      <c r="P123" s="1119">
        <f>+ROUND(OTCHET!E524,0)</f>
        <v>3161</v>
      </c>
      <c r="Q123" s="1120">
        <f>+ROUND(OTCHET!L524,0)</f>
        <v>573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3161</v>
      </c>
      <c r="J127" s="1242">
        <f>+ROUND(+SUM(J122:J126),0)</f>
        <v>573</v>
      </c>
      <c r="K127" s="1095"/>
      <c r="L127" s="1242">
        <f>+ROUND(+SUM(L122:L126),0)</f>
        <v>0</v>
      </c>
      <c r="M127" s="1095"/>
      <c r="N127" s="1243">
        <f>+ROUND(+SUM(N122:N126),0)</f>
        <v>573</v>
      </c>
      <c r="O127" s="1097"/>
      <c r="P127" s="1241">
        <f>+ROUND(+SUM(P122:P126),0)</f>
        <v>3161</v>
      </c>
      <c r="Q127" s="1242">
        <f>+ROUND(+SUM(Q122:Q126),0)</f>
        <v>573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959</v>
      </c>
      <c r="F11" s="707">
        <f>OTCHET!F9</f>
        <v>44377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9261</v>
      </c>
      <c r="F38" s="847">
        <f>F39+F43+F44+F46+SUM(F48:F52)+F55</f>
        <v>2521</v>
      </c>
      <c r="G38" s="848">
        <f>G39+G43+G44+G46+SUM(G48:G52)+G55</f>
        <v>2521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5150</v>
      </c>
      <c r="F39" s="810">
        <f>SUM(F40:F42)</f>
        <v>2053</v>
      </c>
      <c r="G39" s="811">
        <f>SUM(G40:G42)</f>
        <v>2053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1967</v>
      </c>
      <c r="C40" s="871" t="s">
        <v>835</v>
      </c>
      <c r="D40" s="872"/>
      <c r="E40" s="873">
        <f>OTCHET!E187</f>
        <v>4150</v>
      </c>
      <c r="F40" s="873">
        <f aca="true" t="shared" si="1" ref="F40:F55">+G40+H40+I40</f>
        <v>1665</v>
      </c>
      <c r="G40" s="874">
        <f>OTCHET!I187</f>
        <v>1665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1000</v>
      </c>
      <c r="F42" s="1629">
        <f t="shared" si="1"/>
        <v>388</v>
      </c>
      <c r="G42" s="1630">
        <f>+OTCHET!I196+OTCHET!I204</f>
        <v>388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4111</v>
      </c>
      <c r="F43" s="815">
        <f t="shared" si="1"/>
        <v>468</v>
      </c>
      <c r="G43" s="816">
        <f>+OTCHET!I205+OTCHET!I223+OTCHET!I271</f>
        <v>468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6100</v>
      </c>
      <c r="F56" s="892">
        <f>+F57+F58+F62</f>
        <v>1948</v>
      </c>
      <c r="G56" s="893">
        <f>+G57+G58+G62</f>
        <v>1948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6100</v>
      </c>
      <c r="F58" s="901">
        <f t="shared" si="2"/>
        <v>1948</v>
      </c>
      <c r="G58" s="902">
        <f>+OTCHET!I383+OTCHET!I391+OTCHET!I396+OTCHET!I399+OTCHET!I402+OTCHET!I405+OTCHET!I406+OTCHET!I409+OTCHET!I422+OTCHET!I423+OTCHET!I424+OTCHET!I425+OTCHET!I426</f>
        <v>1948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969</v>
      </c>
      <c r="C64" s="926"/>
      <c r="D64" s="926"/>
      <c r="E64" s="927">
        <f>+E22-E38+E56-E63</f>
        <v>-3161</v>
      </c>
      <c r="F64" s="927">
        <f>+F22-F38+F56-F63</f>
        <v>-573</v>
      </c>
      <c r="G64" s="928">
        <f>+G22-G38+G56-G63</f>
        <v>-573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3161</v>
      </c>
      <c r="F66" s="937">
        <f>SUM(+F68+F76+F77+F84+F85+F86+F89+F90+F91+F92+F93+F94+F95)</f>
        <v>573</v>
      </c>
      <c r="G66" s="938">
        <f>SUM(+G68+G76+G77+G84+G85+G86+G89+G90+G91+G92+G93+G94+G95)</f>
        <v>573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850</v>
      </c>
      <c r="C86" s="776" t="s">
        <v>312</v>
      </c>
      <c r="D86" s="858"/>
      <c r="E86" s="905">
        <f>+E87+E88</f>
        <v>3161</v>
      </c>
      <c r="F86" s="905">
        <f>+F87+F88</f>
        <v>573</v>
      </c>
      <c r="G86" s="906">
        <f>+G87+G88</f>
        <v>573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3161</v>
      </c>
      <c r="F88" s="963">
        <f t="shared" si="5"/>
        <v>573</v>
      </c>
      <c r="G88" s="964">
        <f>+OTCHET!I521+OTCHET!I524+OTCHET!I544</f>
        <v>573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C3" sqref="C3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44377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юни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"Неофит Рилски", гр. Килифарево</v>
      </c>
      <c r="C176" s="1783"/>
      <c r="D176" s="1784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4150</v>
      </c>
      <c r="F187" s="274">
        <f t="shared" si="41"/>
        <v>4150</v>
      </c>
      <c r="G187" s="275">
        <f t="shared" si="41"/>
        <v>0</v>
      </c>
      <c r="H187" s="276">
        <f t="shared" si="41"/>
        <v>0</v>
      </c>
      <c r="I187" s="274">
        <f t="shared" si="41"/>
        <v>1665</v>
      </c>
      <c r="J187" s="275">
        <f t="shared" si="41"/>
        <v>0</v>
      </c>
      <c r="K187" s="276">
        <f t="shared" si="41"/>
        <v>0</v>
      </c>
      <c r="L187" s="273">
        <f t="shared" si="41"/>
        <v>1665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4150</v>
      </c>
      <c r="F188" s="282">
        <f t="shared" si="43"/>
        <v>4150</v>
      </c>
      <c r="G188" s="283">
        <f t="shared" si="43"/>
        <v>0</v>
      </c>
      <c r="H188" s="284">
        <f t="shared" si="43"/>
        <v>0</v>
      </c>
      <c r="I188" s="282">
        <f t="shared" si="43"/>
        <v>1665</v>
      </c>
      <c r="J188" s="283">
        <f t="shared" si="43"/>
        <v>0</v>
      </c>
      <c r="K188" s="284">
        <f t="shared" si="43"/>
        <v>0</v>
      </c>
      <c r="L188" s="281">
        <f t="shared" si="43"/>
        <v>1665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1000</v>
      </c>
      <c r="F196" s="274">
        <f t="shared" si="46"/>
        <v>1000</v>
      </c>
      <c r="G196" s="275">
        <f t="shared" si="46"/>
        <v>0</v>
      </c>
      <c r="H196" s="276">
        <f t="shared" si="46"/>
        <v>0</v>
      </c>
      <c r="I196" s="274">
        <f t="shared" si="46"/>
        <v>388</v>
      </c>
      <c r="J196" s="275">
        <f t="shared" si="46"/>
        <v>0</v>
      </c>
      <c r="K196" s="276">
        <f t="shared" si="46"/>
        <v>0</v>
      </c>
      <c r="L196" s="273">
        <f t="shared" si="46"/>
        <v>388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475</v>
      </c>
      <c r="F197" s="282">
        <f t="shared" si="47"/>
        <v>475</v>
      </c>
      <c r="G197" s="283">
        <f t="shared" si="47"/>
        <v>0</v>
      </c>
      <c r="H197" s="284">
        <f t="shared" si="47"/>
        <v>0</v>
      </c>
      <c r="I197" s="282">
        <f t="shared" si="47"/>
        <v>190</v>
      </c>
      <c r="J197" s="283">
        <f t="shared" si="47"/>
        <v>0</v>
      </c>
      <c r="K197" s="284">
        <f t="shared" si="47"/>
        <v>0</v>
      </c>
      <c r="L197" s="281">
        <f t="shared" si="47"/>
        <v>190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172</v>
      </c>
      <c r="F198" s="296">
        <f t="shared" si="47"/>
        <v>172</v>
      </c>
      <c r="G198" s="297">
        <f t="shared" si="47"/>
        <v>0</v>
      </c>
      <c r="H198" s="298">
        <f t="shared" si="47"/>
        <v>0</v>
      </c>
      <c r="I198" s="296">
        <f t="shared" si="47"/>
        <v>72</v>
      </c>
      <c r="J198" s="297">
        <f t="shared" si="47"/>
        <v>0</v>
      </c>
      <c r="K198" s="298">
        <f t="shared" si="47"/>
        <v>0</v>
      </c>
      <c r="L198" s="295">
        <f t="shared" si="47"/>
        <v>72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215</v>
      </c>
      <c r="F200" s="296">
        <f t="shared" si="47"/>
        <v>215</v>
      </c>
      <c r="G200" s="297">
        <f t="shared" si="47"/>
        <v>0</v>
      </c>
      <c r="H200" s="298">
        <f t="shared" si="47"/>
        <v>0</v>
      </c>
      <c r="I200" s="296">
        <f t="shared" si="47"/>
        <v>80</v>
      </c>
      <c r="J200" s="297">
        <f t="shared" si="47"/>
        <v>0</v>
      </c>
      <c r="K200" s="298">
        <f t="shared" si="47"/>
        <v>0</v>
      </c>
      <c r="L200" s="295">
        <f t="shared" si="47"/>
        <v>80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138</v>
      </c>
      <c r="F201" s="296">
        <f t="shared" si="47"/>
        <v>138</v>
      </c>
      <c r="G201" s="297">
        <f t="shared" si="47"/>
        <v>0</v>
      </c>
      <c r="H201" s="298">
        <f t="shared" si="47"/>
        <v>0</v>
      </c>
      <c r="I201" s="296">
        <f t="shared" si="47"/>
        <v>46</v>
      </c>
      <c r="J201" s="297">
        <f t="shared" si="47"/>
        <v>0</v>
      </c>
      <c r="K201" s="298">
        <f t="shared" si="47"/>
        <v>0</v>
      </c>
      <c r="L201" s="295">
        <f t="shared" si="47"/>
        <v>46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4111</v>
      </c>
      <c r="F205" s="274">
        <f t="shared" si="48"/>
        <v>4111</v>
      </c>
      <c r="G205" s="275">
        <f t="shared" si="48"/>
        <v>0</v>
      </c>
      <c r="H205" s="276">
        <f t="shared" si="48"/>
        <v>0</v>
      </c>
      <c r="I205" s="274">
        <f t="shared" si="48"/>
        <v>468</v>
      </c>
      <c r="J205" s="275">
        <f t="shared" si="48"/>
        <v>0</v>
      </c>
      <c r="K205" s="276">
        <f t="shared" si="48"/>
        <v>0</v>
      </c>
      <c r="L205" s="310">
        <f t="shared" si="48"/>
        <v>468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4111</v>
      </c>
      <c r="F210" s="296">
        <f t="shared" si="49"/>
        <v>4111</v>
      </c>
      <c r="G210" s="297">
        <f t="shared" si="49"/>
        <v>0</v>
      </c>
      <c r="H210" s="298">
        <f t="shared" si="49"/>
        <v>0</v>
      </c>
      <c r="I210" s="296">
        <f t="shared" si="49"/>
        <v>468</v>
      </c>
      <c r="J210" s="297">
        <f t="shared" si="49"/>
        <v>0</v>
      </c>
      <c r="K210" s="298">
        <f t="shared" si="49"/>
        <v>0</v>
      </c>
      <c r="L210" s="295">
        <f t="shared" si="49"/>
        <v>468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9261</v>
      </c>
      <c r="F301" s="396">
        <f t="shared" si="77"/>
        <v>9261</v>
      </c>
      <c r="G301" s="397">
        <f t="shared" si="77"/>
        <v>0</v>
      </c>
      <c r="H301" s="398">
        <f t="shared" si="77"/>
        <v>0</v>
      </c>
      <c r="I301" s="396">
        <f t="shared" si="77"/>
        <v>2521</v>
      </c>
      <c r="J301" s="397">
        <f t="shared" si="77"/>
        <v>0</v>
      </c>
      <c r="K301" s="398">
        <f t="shared" si="77"/>
        <v>0</v>
      </c>
      <c r="L301" s="395">
        <f t="shared" si="77"/>
        <v>2521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"Неофит Рилски", гр. Килифарево</v>
      </c>
      <c r="C350" s="1783"/>
      <c r="D350" s="1784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6100</v>
      </c>
      <c r="F399" s="459">
        <f t="shared" si="89"/>
        <v>6100</v>
      </c>
      <c r="G399" s="473">
        <f t="shared" si="89"/>
        <v>0</v>
      </c>
      <c r="H399" s="445">
        <f>SUM(H400:H401)</f>
        <v>0</v>
      </c>
      <c r="I399" s="459">
        <f t="shared" si="89"/>
        <v>1948</v>
      </c>
      <c r="J399" s="444">
        <f t="shared" si="89"/>
        <v>0</v>
      </c>
      <c r="K399" s="445">
        <f>SUM(K400:K401)</f>
        <v>0</v>
      </c>
      <c r="L399" s="1378">
        <f t="shared" si="89"/>
        <v>1948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6100</v>
      </c>
      <c r="F400" s="158">
        <v>6100</v>
      </c>
      <c r="G400" s="159"/>
      <c r="H400" s="154">
        <v>0</v>
      </c>
      <c r="I400" s="158">
        <v>1948</v>
      </c>
      <c r="J400" s="159"/>
      <c r="K400" s="154">
        <v>0</v>
      </c>
      <c r="L400" s="1379">
        <f>I400+J400+K400</f>
        <v>1948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6100</v>
      </c>
      <c r="F419" s="495">
        <f t="shared" si="95"/>
        <v>6100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1948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1948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/>
      <c r="J424" s="484"/>
      <c r="K424" s="1473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"Неофит Рилски", гр. Килифарево</v>
      </c>
      <c r="C435" s="1783"/>
      <c r="D435" s="1784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-3161</v>
      </c>
      <c r="F445" s="546">
        <f t="shared" si="99"/>
        <v>-3161</v>
      </c>
      <c r="G445" s="547">
        <f t="shared" si="99"/>
        <v>0</v>
      </c>
      <c r="H445" s="548">
        <f t="shared" si="99"/>
        <v>0</v>
      </c>
      <c r="I445" s="546">
        <f t="shared" si="99"/>
        <v>-573</v>
      </c>
      <c r="J445" s="547">
        <f t="shared" si="99"/>
        <v>0</v>
      </c>
      <c r="K445" s="548">
        <f t="shared" si="99"/>
        <v>0</v>
      </c>
      <c r="L445" s="549">
        <f t="shared" si="99"/>
        <v>-573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3161</v>
      </c>
      <c r="F446" s="553">
        <f t="shared" si="100"/>
        <v>3161</v>
      </c>
      <c r="G446" s="554">
        <f t="shared" si="100"/>
        <v>0</v>
      </c>
      <c r="H446" s="555">
        <f t="shared" si="100"/>
        <v>0</v>
      </c>
      <c r="I446" s="553">
        <f t="shared" si="100"/>
        <v>573</v>
      </c>
      <c r="J446" s="554">
        <f t="shared" si="100"/>
        <v>0</v>
      </c>
      <c r="K446" s="555">
        <f t="shared" si="100"/>
        <v>0</v>
      </c>
      <c r="L446" s="556">
        <f>+L597</f>
        <v>573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"Неофит Рилски", гр. Килифарево</v>
      </c>
      <c r="C451" s="1783"/>
      <c r="D451" s="1784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3161</v>
      </c>
      <c r="F524" s="587">
        <f t="shared" si="120"/>
        <v>3161</v>
      </c>
      <c r="G524" s="580">
        <f t="shared" si="120"/>
        <v>0</v>
      </c>
      <c r="H524" s="581">
        <f>SUM(H525:H530)</f>
        <v>0</v>
      </c>
      <c r="I524" s="587">
        <f t="shared" si="120"/>
        <v>573</v>
      </c>
      <c r="J524" s="580">
        <f t="shared" si="120"/>
        <v>0</v>
      </c>
      <c r="K524" s="581">
        <f t="shared" si="120"/>
        <v>0</v>
      </c>
      <c r="L524" s="578">
        <f t="shared" si="120"/>
        <v>573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3161</v>
      </c>
      <c r="F527" s="158">
        <v>3161</v>
      </c>
      <c r="G527" s="159"/>
      <c r="H527" s="585">
        <v>0</v>
      </c>
      <c r="I527" s="158">
        <v>573</v>
      </c>
      <c r="J527" s="159"/>
      <c r="K527" s="585">
        <v>0</v>
      </c>
      <c r="L527" s="1387">
        <f t="shared" si="116"/>
        <v>573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3161</v>
      </c>
      <c r="F597" s="663">
        <f t="shared" si="133"/>
        <v>3161</v>
      </c>
      <c r="G597" s="664">
        <f t="shared" si="133"/>
        <v>0</v>
      </c>
      <c r="H597" s="665">
        <f t="shared" si="133"/>
        <v>0</v>
      </c>
      <c r="I597" s="663">
        <f t="shared" si="133"/>
        <v>573</v>
      </c>
      <c r="J597" s="664">
        <f t="shared" si="133"/>
        <v>0</v>
      </c>
      <c r="K597" s="666">
        <f t="shared" si="133"/>
        <v>0</v>
      </c>
      <c r="L597" s="662">
        <f t="shared" si="133"/>
        <v>573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2" t="str">
        <f>$B$9</f>
        <v>ОУ "Неофит Рилски", гр. Килифарево</v>
      </c>
      <c r="C623" s="1783"/>
      <c r="D623" s="1784"/>
      <c r="E623" s="115">
        <f>$E$9</f>
        <v>44197</v>
      </c>
      <c r="F623" s="226">
        <f>$F$9</f>
        <v>44377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815" t="s">
        <v>735</v>
      </c>
      <c r="D637" s="1816"/>
      <c r="E637" s="273">
        <f aca="true" t="shared" si="134" ref="E637:L637">SUM(E638:E639)</f>
        <v>4150</v>
      </c>
      <c r="F637" s="274">
        <f t="shared" si="134"/>
        <v>4150</v>
      </c>
      <c r="G637" s="275">
        <f t="shared" si="134"/>
        <v>0</v>
      </c>
      <c r="H637" s="276">
        <f t="shared" si="134"/>
        <v>0</v>
      </c>
      <c r="I637" s="274">
        <f t="shared" si="134"/>
        <v>1665</v>
      </c>
      <c r="J637" s="275">
        <f t="shared" si="134"/>
        <v>0</v>
      </c>
      <c r="K637" s="276">
        <f t="shared" si="134"/>
        <v>0</v>
      </c>
      <c r="L637" s="273">
        <f t="shared" si="134"/>
        <v>1665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4150</v>
      </c>
      <c r="F638" s="152">
        <v>4150</v>
      </c>
      <c r="G638" s="153"/>
      <c r="H638" s="1418"/>
      <c r="I638" s="152">
        <v>1665</v>
      </c>
      <c r="J638" s="153"/>
      <c r="K638" s="1418"/>
      <c r="L638" s="281">
        <f>I638+J638+K638</f>
        <v>1665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">
      <c r="B646" s="272">
        <v>500</v>
      </c>
      <c r="C646" s="1813" t="s">
        <v>192</v>
      </c>
      <c r="D646" s="1814"/>
      <c r="E646" s="273">
        <f aca="true" t="shared" si="137" ref="E646:L646">SUM(E647:E653)</f>
        <v>1000</v>
      </c>
      <c r="F646" s="274">
        <f t="shared" si="137"/>
        <v>1000</v>
      </c>
      <c r="G646" s="275">
        <f t="shared" si="137"/>
        <v>0</v>
      </c>
      <c r="H646" s="276">
        <f t="shared" si="137"/>
        <v>0</v>
      </c>
      <c r="I646" s="274">
        <f t="shared" si="137"/>
        <v>388</v>
      </c>
      <c r="J646" s="275">
        <f t="shared" si="137"/>
        <v>0</v>
      </c>
      <c r="K646" s="276">
        <f t="shared" si="137"/>
        <v>0</v>
      </c>
      <c r="L646" s="273">
        <f t="shared" si="137"/>
        <v>388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475</v>
      </c>
      <c r="F647" s="152">
        <v>475</v>
      </c>
      <c r="G647" s="153"/>
      <c r="H647" s="1418"/>
      <c r="I647" s="152">
        <v>190</v>
      </c>
      <c r="J647" s="153"/>
      <c r="K647" s="1418"/>
      <c r="L647" s="281">
        <f aca="true" t="shared" si="139" ref="L647:L654">I647+J647+K647</f>
        <v>190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172</v>
      </c>
      <c r="F648" s="158">
        <v>172</v>
      </c>
      <c r="G648" s="159"/>
      <c r="H648" s="1420"/>
      <c r="I648" s="158">
        <v>72</v>
      </c>
      <c r="J648" s="159"/>
      <c r="K648" s="1420"/>
      <c r="L648" s="295">
        <f t="shared" si="139"/>
        <v>72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215</v>
      </c>
      <c r="F650" s="158">
        <v>215</v>
      </c>
      <c r="G650" s="159"/>
      <c r="H650" s="1420"/>
      <c r="I650" s="158">
        <v>80</v>
      </c>
      <c r="J650" s="159"/>
      <c r="K650" s="1420"/>
      <c r="L650" s="295">
        <f t="shared" si="139"/>
        <v>80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138</v>
      </c>
      <c r="F651" s="158">
        <v>138</v>
      </c>
      <c r="G651" s="159"/>
      <c r="H651" s="1420"/>
      <c r="I651" s="158">
        <v>46</v>
      </c>
      <c r="J651" s="159"/>
      <c r="K651" s="1420"/>
      <c r="L651" s="295">
        <f t="shared" si="139"/>
        <v>46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811" t="s">
        <v>198</v>
      </c>
      <c r="D655" s="1812"/>
      <c r="E655" s="310">
        <f aca="true" t="shared" si="140" ref="E655:L655">SUM(E656:E672)</f>
        <v>4111</v>
      </c>
      <c r="F655" s="274">
        <f t="shared" si="140"/>
        <v>4111</v>
      </c>
      <c r="G655" s="275">
        <f t="shared" si="140"/>
        <v>0</v>
      </c>
      <c r="H655" s="276">
        <f t="shared" si="140"/>
        <v>0</v>
      </c>
      <c r="I655" s="274">
        <f t="shared" si="140"/>
        <v>468</v>
      </c>
      <c r="J655" s="275">
        <f t="shared" si="140"/>
        <v>0</v>
      </c>
      <c r="K655" s="276">
        <f t="shared" si="140"/>
        <v>0</v>
      </c>
      <c r="L655" s="310">
        <f t="shared" si="140"/>
        <v>468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4111</v>
      </c>
      <c r="F660" s="158">
        <v>4111</v>
      </c>
      <c r="G660" s="159"/>
      <c r="H660" s="1420"/>
      <c r="I660" s="158">
        <v>468</v>
      </c>
      <c r="J660" s="159"/>
      <c r="K660" s="1420"/>
      <c r="L660" s="295">
        <f t="shared" si="142"/>
        <v>468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803" t="s">
        <v>246</v>
      </c>
      <c r="D726" s="180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9261</v>
      </c>
      <c r="F752" s="396">
        <f t="shared" si="169"/>
        <v>9261</v>
      </c>
      <c r="G752" s="397">
        <f t="shared" si="169"/>
        <v>0</v>
      </c>
      <c r="H752" s="398">
        <f t="shared" si="169"/>
        <v>0</v>
      </c>
      <c r="I752" s="396">
        <f t="shared" si="169"/>
        <v>2521</v>
      </c>
      <c r="J752" s="397">
        <f t="shared" si="169"/>
        <v>0</v>
      </c>
      <c r="K752" s="398">
        <f t="shared" si="169"/>
        <v>0</v>
      </c>
      <c r="L752" s="395">
        <f t="shared" si="169"/>
        <v>2521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1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">
      <c r="A602" s="1542" t="s">
        <v>1512</v>
      </c>
      <c r="B602" s="1565" t="s">
        <v>1833</v>
      </c>
      <c r="C602" s="1547" t="s">
        <v>179</v>
      </c>
      <c r="E602" s="1548"/>
    </row>
    <row r="603" spans="1:5" ht="18">
      <c r="A603" s="1542" t="s">
        <v>1513</v>
      </c>
      <c r="B603" s="1565" t="s">
        <v>1834</v>
      </c>
      <c r="C603" s="1547" t="s">
        <v>179</v>
      </c>
      <c r="E603" s="1548"/>
    </row>
    <row r="604" spans="1:5" ht="18">
      <c r="A604" s="1542" t="s">
        <v>1514</v>
      </c>
      <c r="B604" s="1566" t="s">
        <v>1835</v>
      </c>
      <c r="C604" s="1547" t="s">
        <v>179</v>
      </c>
      <c r="E604" s="1548"/>
    </row>
    <row r="605" spans="1:5" ht="18">
      <c r="A605" s="1542" t="s">
        <v>1515</v>
      </c>
      <c r="B605" s="1565" t="s">
        <v>1836</v>
      </c>
      <c r="C605" s="1547" t="s">
        <v>179</v>
      </c>
      <c r="E605" s="1548"/>
    </row>
    <row r="606" spans="1:5" ht="18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">
      <c r="A607" s="1542" t="s">
        <v>1517</v>
      </c>
      <c r="B607" s="1564" t="s">
        <v>1838</v>
      </c>
      <c r="C607" s="1547" t="s">
        <v>179</v>
      </c>
      <c r="E607" s="1548"/>
    </row>
    <row r="608" spans="1:5" ht="18">
      <c r="A608" s="1542" t="s">
        <v>1518</v>
      </c>
      <c r="B608" s="1565" t="s">
        <v>1697</v>
      </c>
      <c r="C608" s="1547" t="s">
        <v>179</v>
      </c>
      <c r="E608" s="1548"/>
    </row>
    <row r="609" spans="1:5" ht="18">
      <c r="A609" s="1542" t="s">
        <v>1519</v>
      </c>
      <c r="B609" s="1565" t="s">
        <v>1839</v>
      </c>
      <c r="C609" s="1547" t="s">
        <v>179</v>
      </c>
      <c r="E609" s="1548"/>
    </row>
    <row r="610" spans="1:5" ht="18">
      <c r="A610" s="1542" t="s">
        <v>1520</v>
      </c>
      <c r="B610" s="1565" t="s">
        <v>1840</v>
      </c>
      <c r="C610" s="1547" t="s">
        <v>179</v>
      </c>
      <c r="E610" s="1548"/>
    </row>
    <row r="611" spans="1:5" ht="18">
      <c r="A611" s="1542" t="s">
        <v>1521</v>
      </c>
      <c r="B611" s="1565" t="s">
        <v>1841</v>
      </c>
      <c r="C611" s="1547" t="s">
        <v>179</v>
      </c>
      <c r="E611" s="1548"/>
    </row>
    <row r="612" spans="1:5" ht="18">
      <c r="A612" s="1542" t="s">
        <v>1522</v>
      </c>
      <c r="B612" s="1566" t="s">
        <v>1842</v>
      </c>
      <c r="C612" s="1547" t="s">
        <v>179</v>
      </c>
      <c r="E612" s="1548"/>
    </row>
    <row r="613" spans="1:5" ht="18">
      <c r="A613" s="1542" t="s">
        <v>1523</v>
      </c>
      <c r="B613" s="1565" t="s">
        <v>1843</v>
      </c>
      <c r="C613" s="1547" t="s">
        <v>179</v>
      </c>
      <c r="E613" s="1548"/>
    </row>
    <row r="614" spans="1:5" ht="18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">
      <c r="A615" s="1542" t="s">
        <v>1525</v>
      </c>
      <c r="B615" s="1564" t="s">
        <v>1845</v>
      </c>
      <c r="C615" s="1547" t="s">
        <v>179</v>
      </c>
      <c r="E615" s="1548"/>
    </row>
    <row r="616" spans="1:5" ht="18">
      <c r="A616" s="1542" t="s">
        <v>1526</v>
      </c>
      <c r="B616" s="1565" t="s">
        <v>1846</v>
      </c>
      <c r="C616" s="1547" t="s">
        <v>179</v>
      </c>
      <c r="E616" s="1548"/>
    </row>
    <row r="617" spans="1:5" ht="18">
      <c r="A617" s="1542" t="s">
        <v>1527</v>
      </c>
      <c r="B617" s="1565" t="s">
        <v>1847</v>
      </c>
      <c r="C617" s="1547" t="s">
        <v>179</v>
      </c>
      <c r="E617" s="1548"/>
    </row>
    <row r="618" spans="1:5" ht="18">
      <c r="A618" s="1542" t="s">
        <v>1528</v>
      </c>
      <c r="B618" s="1565" t="s">
        <v>1848</v>
      </c>
      <c r="C618" s="1547" t="s">
        <v>179</v>
      </c>
      <c r="E618" s="1548"/>
    </row>
    <row r="619" spans="1:5" ht="18">
      <c r="A619" s="1542" t="s">
        <v>1529</v>
      </c>
      <c r="B619" s="1566" t="s">
        <v>1849</v>
      </c>
      <c r="C619" s="1547" t="s">
        <v>179</v>
      </c>
      <c r="E619" s="1548"/>
    </row>
    <row r="620" spans="1:5" ht="18">
      <c r="A620" s="1542" t="s">
        <v>1530</v>
      </c>
      <c r="B620" s="1565" t="s">
        <v>1850</v>
      </c>
      <c r="C620" s="1547" t="s">
        <v>179</v>
      </c>
      <c r="E620" s="1548"/>
    </row>
    <row r="621" spans="1:5" ht="18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">
      <c r="A622" s="1542" t="s">
        <v>1532</v>
      </c>
      <c r="B622" s="1564" t="s">
        <v>1852</v>
      </c>
      <c r="C622" s="1547" t="s">
        <v>179</v>
      </c>
      <c r="E622" s="1548"/>
    </row>
    <row r="623" spans="1:5" ht="18">
      <c r="A623" s="1542" t="s">
        <v>1533</v>
      </c>
      <c r="B623" s="1565" t="s">
        <v>1853</v>
      </c>
      <c r="C623" s="1547" t="s">
        <v>179</v>
      </c>
      <c r="E623" s="1548"/>
    </row>
    <row r="624" spans="1:5" ht="18">
      <c r="A624" s="1542" t="s">
        <v>1534</v>
      </c>
      <c r="B624" s="1566" t="s">
        <v>1854</v>
      </c>
      <c r="C624" s="1547" t="s">
        <v>179</v>
      </c>
      <c r="E624" s="1548"/>
    </row>
    <row r="625" spans="1:5" ht="18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">
      <c r="A626" s="1542" t="s">
        <v>1536</v>
      </c>
      <c r="B626" s="1564" t="s">
        <v>1856</v>
      </c>
      <c r="C626" s="1547" t="s">
        <v>179</v>
      </c>
      <c r="E626" s="1548"/>
    </row>
    <row r="627" spans="1:5" ht="18">
      <c r="A627" s="1542" t="s">
        <v>1537</v>
      </c>
      <c r="B627" s="1565" t="s">
        <v>1857</v>
      </c>
      <c r="C627" s="1547" t="s">
        <v>179</v>
      </c>
      <c r="E627" s="1548"/>
    </row>
    <row r="628" spans="1:5" ht="18">
      <c r="A628" s="1542" t="s">
        <v>1538</v>
      </c>
      <c r="B628" s="1565" t="s">
        <v>1858</v>
      </c>
      <c r="C628" s="1547" t="s">
        <v>179</v>
      </c>
      <c r="E628" s="1548"/>
    </row>
    <row r="629" spans="1:5" ht="18">
      <c r="A629" s="1542" t="s">
        <v>1539</v>
      </c>
      <c r="B629" s="1565" t="s">
        <v>1859</v>
      </c>
      <c r="C629" s="1547" t="s">
        <v>179</v>
      </c>
      <c r="E629" s="1548"/>
    </row>
    <row r="630" spans="1:5" ht="18">
      <c r="A630" s="1542" t="s">
        <v>1540</v>
      </c>
      <c r="B630" s="1565" t="s">
        <v>1860</v>
      </c>
      <c r="C630" s="1547" t="s">
        <v>179</v>
      </c>
      <c r="E630" s="1548"/>
    </row>
    <row r="631" spans="1:5" ht="18">
      <c r="A631" s="1542" t="s">
        <v>1541</v>
      </c>
      <c r="B631" s="1565" t="s">
        <v>1861</v>
      </c>
      <c r="C631" s="1547" t="s">
        <v>179</v>
      </c>
      <c r="E631" s="1548"/>
    </row>
    <row r="632" spans="1:5" ht="18">
      <c r="A632" s="1542" t="s">
        <v>1542</v>
      </c>
      <c r="B632" s="1565" t="s">
        <v>1862</v>
      </c>
      <c r="C632" s="1547" t="s">
        <v>179</v>
      </c>
      <c r="E632" s="1548"/>
    </row>
    <row r="633" spans="1:5" ht="18">
      <c r="A633" s="1542" t="s">
        <v>1543</v>
      </c>
      <c r="B633" s="1565" t="s">
        <v>1863</v>
      </c>
      <c r="C633" s="1547" t="s">
        <v>179</v>
      </c>
      <c r="E633" s="1548"/>
    </row>
    <row r="634" spans="1:5" ht="18">
      <c r="A634" s="1542" t="s">
        <v>1544</v>
      </c>
      <c r="B634" s="1566" t="s">
        <v>1864</v>
      </c>
      <c r="C634" s="1547" t="s">
        <v>179</v>
      </c>
      <c r="E634" s="1548"/>
    </row>
    <row r="635" spans="1:5" ht="18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">
      <c r="A636" s="1542" t="s">
        <v>1546</v>
      </c>
      <c r="B636" s="1564" t="s">
        <v>314</v>
      </c>
      <c r="C636" s="1547" t="s">
        <v>179</v>
      </c>
      <c r="E636" s="1548"/>
    </row>
    <row r="637" spans="1:5" ht="18">
      <c r="A637" s="1542" t="s">
        <v>1547</v>
      </c>
      <c r="B637" s="1565" t="s">
        <v>315</v>
      </c>
      <c r="C637" s="1547" t="s">
        <v>179</v>
      </c>
      <c r="E637" s="1548"/>
    </row>
    <row r="638" spans="1:5" ht="18">
      <c r="A638" s="1542" t="s">
        <v>1548</v>
      </c>
      <c r="B638" s="1565" t="s">
        <v>316</v>
      </c>
      <c r="C638" s="1547" t="s">
        <v>179</v>
      </c>
      <c r="E638" s="1548"/>
    </row>
    <row r="639" spans="1:5" ht="18">
      <c r="A639" s="1542" t="s">
        <v>1549</v>
      </c>
      <c r="B639" s="1565" t="s">
        <v>317</v>
      </c>
      <c r="C639" s="1547" t="s">
        <v>179</v>
      </c>
      <c r="E639" s="1548"/>
    </row>
    <row r="640" spans="1:5" ht="18">
      <c r="A640" s="1542" t="s">
        <v>1550</v>
      </c>
      <c r="B640" s="1565" t="s">
        <v>318</v>
      </c>
      <c r="C640" s="1547" t="s">
        <v>179</v>
      </c>
      <c r="E640" s="1548"/>
    </row>
    <row r="641" spans="1:5" ht="18">
      <c r="A641" s="1542" t="s">
        <v>1551</v>
      </c>
      <c r="B641" s="1565" t="s">
        <v>319</v>
      </c>
      <c r="C641" s="1547" t="s">
        <v>179</v>
      </c>
      <c r="E641" s="1548"/>
    </row>
    <row r="642" spans="1:5" ht="18">
      <c r="A642" s="1542" t="s">
        <v>1552</v>
      </c>
      <c r="B642" s="1565" t="s">
        <v>320</v>
      </c>
      <c r="C642" s="1547" t="s">
        <v>179</v>
      </c>
      <c r="E642" s="1548"/>
    </row>
    <row r="643" spans="1:5" ht="18">
      <c r="A643" s="1542" t="s">
        <v>1553</v>
      </c>
      <c r="B643" s="1565" t="s">
        <v>321</v>
      </c>
      <c r="C643" s="1547" t="s">
        <v>179</v>
      </c>
      <c r="E643" s="1548"/>
    </row>
    <row r="644" spans="1:5" ht="18">
      <c r="A644" s="1542" t="s">
        <v>1554</v>
      </c>
      <c r="B644" s="1565" t="s">
        <v>741</v>
      </c>
      <c r="C644" s="1547" t="s">
        <v>179</v>
      </c>
      <c r="E644" s="1548"/>
    </row>
    <row r="645" spans="1:5" ht="18">
      <c r="A645" s="1542" t="s">
        <v>1555</v>
      </c>
      <c r="B645" s="1565" t="s">
        <v>742</v>
      </c>
      <c r="C645" s="1547" t="s">
        <v>179</v>
      </c>
      <c r="E645" s="1548"/>
    </row>
    <row r="646" spans="1:5" ht="18">
      <c r="A646" s="1542" t="s">
        <v>1556</v>
      </c>
      <c r="B646" s="1565" t="s">
        <v>743</v>
      </c>
      <c r="C646" s="1547" t="s">
        <v>179</v>
      </c>
      <c r="E646" s="1548"/>
    </row>
    <row r="647" spans="1:5" ht="18">
      <c r="A647" s="1542" t="s">
        <v>1557</v>
      </c>
      <c r="B647" s="1565" t="s">
        <v>744</v>
      </c>
      <c r="C647" s="1547" t="s">
        <v>179</v>
      </c>
      <c r="E647" s="1548"/>
    </row>
    <row r="648" spans="1:5" ht="18">
      <c r="A648" s="1542" t="s">
        <v>1558</v>
      </c>
      <c r="B648" s="1565" t="s">
        <v>745</v>
      </c>
      <c r="C648" s="1547" t="s">
        <v>179</v>
      </c>
      <c r="E648" s="1548"/>
    </row>
    <row r="649" spans="1:5" ht="18">
      <c r="A649" s="1542" t="s">
        <v>1559</v>
      </c>
      <c r="B649" s="1565" t="s">
        <v>746</v>
      </c>
      <c r="C649" s="1547" t="s">
        <v>179</v>
      </c>
      <c r="E649" s="1548"/>
    </row>
    <row r="650" spans="1:5" ht="18">
      <c r="A650" s="1542" t="s">
        <v>1560</v>
      </c>
      <c r="B650" s="1565" t="s">
        <v>747</v>
      </c>
      <c r="C650" s="1547" t="s">
        <v>179</v>
      </c>
      <c r="E650" s="1548"/>
    </row>
    <row r="651" spans="1:5" ht="18">
      <c r="A651" s="1542" t="s">
        <v>1561</v>
      </c>
      <c r="B651" s="1565" t="s">
        <v>748</v>
      </c>
      <c r="C651" s="1547" t="s">
        <v>179</v>
      </c>
      <c r="E651" s="1548"/>
    </row>
    <row r="652" spans="1:5" ht="18">
      <c r="A652" s="1542" t="s">
        <v>1562</v>
      </c>
      <c r="B652" s="1565" t="s">
        <v>749</v>
      </c>
      <c r="C652" s="1547" t="s">
        <v>179</v>
      </c>
      <c r="E652" s="1548"/>
    </row>
    <row r="653" spans="1:5" ht="18">
      <c r="A653" s="1542" t="s">
        <v>1563</v>
      </c>
      <c r="B653" s="1565" t="s">
        <v>750</v>
      </c>
      <c r="C653" s="1547" t="s">
        <v>179</v>
      </c>
      <c r="E653" s="1548"/>
    </row>
    <row r="654" spans="1:5" ht="18">
      <c r="A654" s="1542" t="s">
        <v>1564</v>
      </c>
      <c r="B654" s="1565" t="s">
        <v>751</v>
      </c>
      <c r="C654" s="1547" t="s">
        <v>179</v>
      </c>
      <c r="E654" s="1548"/>
    </row>
    <row r="655" spans="1:5" ht="18">
      <c r="A655" s="1542" t="s">
        <v>1565</v>
      </c>
      <c r="B655" s="1565" t="s">
        <v>752</v>
      </c>
      <c r="C655" s="1547" t="s">
        <v>179</v>
      </c>
      <c r="E655" s="1548"/>
    </row>
    <row r="656" spans="1:5" ht="18">
      <c r="A656" s="1542" t="s">
        <v>1566</v>
      </c>
      <c r="B656" s="1565" t="s">
        <v>753</v>
      </c>
      <c r="C656" s="1547" t="s">
        <v>179</v>
      </c>
      <c r="E656" s="1548"/>
    </row>
    <row r="657" spans="1:5" ht="18">
      <c r="A657" s="1542" t="s">
        <v>1567</v>
      </c>
      <c r="B657" s="1565" t="s">
        <v>754</v>
      </c>
      <c r="C657" s="1547" t="s">
        <v>179</v>
      </c>
      <c r="E657" s="1548"/>
    </row>
    <row r="658" spans="1:5" ht="18">
      <c r="A658" s="1542" t="s">
        <v>1568</v>
      </c>
      <c r="B658" s="1565" t="s">
        <v>755</v>
      </c>
      <c r="C658" s="1547" t="s">
        <v>179</v>
      </c>
      <c r="E658" s="1548"/>
    </row>
    <row r="659" spans="1:5" ht="18">
      <c r="A659" s="1542" t="s">
        <v>1569</v>
      </c>
      <c r="B659" s="1565" t="s">
        <v>756</v>
      </c>
      <c r="C659" s="1547" t="s">
        <v>179</v>
      </c>
      <c r="E659" s="1548"/>
    </row>
    <row r="660" spans="1:5" ht="18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">
      <c r="A661" s="1542" t="s">
        <v>1571</v>
      </c>
      <c r="B661" s="1564" t="s">
        <v>1866</v>
      </c>
      <c r="C661" s="1547" t="s">
        <v>179</v>
      </c>
      <c r="E661" s="1548"/>
    </row>
    <row r="662" spans="1:5" ht="18">
      <c r="A662" s="1542" t="s">
        <v>1572</v>
      </c>
      <c r="B662" s="1565" t="s">
        <v>1867</v>
      </c>
      <c r="C662" s="1547" t="s">
        <v>179</v>
      </c>
      <c r="E662" s="1548"/>
    </row>
    <row r="663" spans="1:5" ht="18">
      <c r="A663" s="1542" t="s">
        <v>1573</v>
      </c>
      <c r="B663" s="1565" t="s">
        <v>1868</v>
      </c>
      <c r="C663" s="1547" t="s">
        <v>179</v>
      </c>
      <c r="E663" s="1548"/>
    </row>
    <row r="664" spans="1:5" ht="18">
      <c r="A664" s="1542" t="s">
        <v>1574</v>
      </c>
      <c r="B664" s="1565" t="s">
        <v>1869</v>
      </c>
      <c r="C664" s="1547" t="s">
        <v>179</v>
      </c>
      <c r="E664" s="1548"/>
    </row>
    <row r="665" spans="1:5" ht="18">
      <c r="A665" s="1542" t="s">
        <v>1575</v>
      </c>
      <c r="B665" s="1565" t="s">
        <v>1870</v>
      </c>
      <c r="C665" s="1547" t="s">
        <v>179</v>
      </c>
      <c r="E665" s="1548"/>
    </row>
    <row r="666" spans="1:5" ht="18">
      <c r="A666" s="1542" t="s">
        <v>1576</v>
      </c>
      <c r="B666" s="1565" t="s">
        <v>1871</v>
      </c>
      <c r="C666" s="1547" t="s">
        <v>179</v>
      </c>
      <c r="E666" s="1548"/>
    </row>
    <row r="667" spans="1:5" ht="18">
      <c r="A667" s="1542" t="s">
        <v>1577</v>
      </c>
      <c r="B667" s="1565" t="s">
        <v>1872</v>
      </c>
      <c r="C667" s="1547" t="s">
        <v>179</v>
      </c>
      <c r="E667" s="1548"/>
    </row>
    <row r="668" spans="1:5" ht="18">
      <c r="A668" s="1542" t="s">
        <v>1578</v>
      </c>
      <c r="B668" s="1565" t="s">
        <v>1873</v>
      </c>
      <c r="C668" s="1547" t="s">
        <v>179</v>
      </c>
      <c r="E668" s="1548"/>
    </row>
    <row r="669" spans="1:5" ht="18">
      <c r="A669" s="1542" t="s">
        <v>1579</v>
      </c>
      <c r="B669" s="1565" t="s">
        <v>1874</v>
      </c>
      <c r="C669" s="1547" t="s">
        <v>179</v>
      </c>
      <c r="E669" s="1548"/>
    </row>
    <row r="670" spans="1:5" ht="18">
      <c r="A670" s="1542" t="s">
        <v>1580</v>
      </c>
      <c r="B670" s="1565" t="s">
        <v>1875</v>
      </c>
      <c r="C670" s="1547" t="s">
        <v>179</v>
      </c>
      <c r="E670" s="1548"/>
    </row>
    <row r="671" spans="1:5" ht="18">
      <c r="A671" s="1542" t="s">
        <v>1581</v>
      </c>
      <c r="B671" s="1565" t="s">
        <v>1876</v>
      </c>
      <c r="C671" s="1547" t="s">
        <v>179</v>
      </c>
      <c r="E671" s="1548"/>
    </row>
    <row r="672" spans="1:5" ht="18">
      <c r="A672" s="1542" t="s">
        <v>1582</v>
      </c>
      <c r="B672" s="1565" t="s">
        <v>1877</v>
      </c>
      <c r="C672" s="1547" t="s">
        <v>179</v>
      </c>
      <c r="E672" s="1548"/>
    </row>
    <row r="673" spans="1:5" ht="18">
      <c r="A673" s="1542" t="s">
        <v>1583</v>
      </c>
      <c r="B673" s="1565" t="s">
        <v>1878</v>
      </c>
      <c r="C673" s="1547" t="s">
        <v>179</v>
      </c>
      <c r="E673" s="1548"/>
    </row>
    <row r="674" spans="1:5" ht="18">
      <c r="A674" s="1542" t="s">
        <v>1584</v>
      </c>
      <c r="B674" s="1565" t="s">
        <v>1879</v>
      </c>
      <c r="C674" s="1547" t="s">
        <v>179</v>
      </c>
      <c r="E674" s="1548"/>
    </row>
    <row r="675" spans="1:5" ht="18">
      <c r="A675" s="1542" t="s">
        <v>1585</v>
      </c>
      <c r="B675" s="1565" t="s">
        <v>1880</v>
      </c>
      <c r="C675" s="1547" t="s">
        <v>179</v>
      </c>
      <c r="E675" s="1548"/>
    </row>
    <row r="676" spans="1:5" ht="18">
      <c r="A676" s="1542" t="s">
        <v>1586</v>
      </c>
      <c r="B676" s="1565" t="s">
        <v>1881</v>
      </c>
      <c r="C676" s="1547" t="s">
        <v>179</v>
      </c>
      <c r="E676" s="1548"/>
    </row>
    <row r="677" spans="1:5" ht="18">
      <c r="A677" s="1542" t="s">
        <v>1587</v>
      </c>
      <c r="B677" s="1565" t="s">
        <v>1882</v>
      </c>
      <c r="C677" s="1547" t="s">
        <v>179</v>
      </c>
      <c r="E677" s="1548"/>
    </row>
    <row r="678" spans="1:5" ht="18">
      <c r="A678" s="1542" t="s">
        <v>1588</v>
      </c>
      <c r="B678" s="1565" t="s">
        <v>1883</v>
      </c>
      <c r="C678" s="1547" t="s">
        <v>179</v>
      </c>
      <c r="E678" s="1548"/>
    </row>
    <row r="679" spans="1:5" ht="18">
      <c r="A679" s="1542" t="s">
        <v>1589</v>
      </c>
      <c r="B679" s="1565" t="s">
        <v>1884</v>
      </c>
      <c r="C679" s="1547" t="s">
        <v>179</v>
      </c>
      <c r="E679" s="1548"/>
    </row>
    <row r="680" spans="1:5" ht="18">
      <c r="A680" s="1542" t="s">
        <v>1590</v>
      </c>
      <c r="B680" s="1565" t="s">
        <v>1885</v>
      </c>
      <c r="C680" s="1547" t="s">
        <v>179</v>
      </c>
      <c r="E680" s="1548"/>
    </row>
    <row r="681" spans="1:5" ht="18">
      <c r="A681" s="1542" t="s">
        <v>1591</v>
      </c>
      <c r="B681" s="1565" t="s">
        <v>1886</v>
      </c>
      <c r="C681" s="1547" t="s">
        <v>179</v>
      </c>
      <c r="E681" s="1548"/>
    </row>
    <row r="682" spans="1:5" ht="18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">
      <c r="A683" s="1542" t="s">
        <v>1593</v>
      </c>
      <c r="B683" s="1564" t="s">
        <v>1888</v>
      </c>
      <c r="C683" s="1547" t="s">
        <v>179</v>
      </c>
      <c r="E683" s="1548"/>
    </row>
    <row r="684" spans="1:5" ht="18">
      <c r="A684" s="1542" t="s">
        <v>1594</v>
      </c>
      <c r="B684" s="1565" t="s">
        <v>1889</v>
      </c>
      <c r="C684" s="1547" t="s">
        <v>179</v>
      </c>
      <c r="E684" s="1548"/>
    </row>
    <row r="685" spans="1:5" ht="18">
      <c r="A685" s="1542" t="s">
        <v>1595</v>
      </c>
      <c r="B685" s="1565" t="s">
        <v>1890</v>
      </c>
      <c r="C685" s="1547" t="s">
        <v>179</v>
      </c>
      <c r="E685" s="1548"/>
    </row>
    <row r="686" spans="1:5" ht="18">
      <c r="A686" s="1542" t="s">
        <v>1596</v>
      </c>
      <c r="B686" s="1565" t="s">
        <v>1891</v>
      </c>
      <c r="C686" s="1547" t="s">
        <v>179</v>
      </c>
      <c r="E686" s="1548"/>
    </row>
    <row r="687" spans="1:5" ht="18">
      <c r="A687" s="1542" t="s">
        <v>1597</v>
      </c>
      <c r="B687" s="1565" t="s">
        <v>1892</v>
      </c>
      <c r="C687" s="1547" t="s">
        <v>179</v>
      </c>
      <c r="E687" s="1548"/>
    </row>
    <row r="688" spans="1:5" ht="18">
      <c r="A688" s="1542" t="s">
        <v>1598</v>
      </c>
      <c r="B688" s="1565" t="s">
        <v>1893</v>
      </c>
      <c r="C688" s="1547" t="s">
        <v>179</v>
      </c>
      <c r="E688" s="1548"/>
    </row>
    <row r="689" spans="1:3" ht="18">
      <c r="A689" s="1542" t="s">
        <v>1599</v>
      </c>
      <c r="B689" s="1565" t="s">
        <v>1894</v>
      </c>
      <c r="C689" s="1547" t="s">
        <v>179</v>
      </c>
    </row>
    <row r="690" spans="1:3" ht="18">
      <c r="A690" s="1542" t="s">
        <v>1600</v>
      </c>
      <c r="B690" s="1565" t="s">
        <v>1895</v>
      </c>
      <c r="C690" s="1547" t="s">
        <v>179</v>
      </c>
    </row>
    <row r="691" spans="1:3" ht="18">
      <c r="A691" s="1542" t="s">
        <v>1601</v>
      </c>
      <c r="B691" s="1565" t="s">
        <v>1896</v>
      </c>
      <c r="C691" s="1547" t="s">
        <v>179</v>
      </c>
    </row>
    <row r="692" spans="1:3" ht="18">
      <c r="A692" s="1542" t="s">
        <v>1602</v>
      </c>
      <c r="B692" s="1566" t="s">
        <v>1897</v>
      </c>
      <c r="C692" s="1547" t="s">
        <v>179</v>
      </c>
    </row>
    <row r="693" spans="1:3" ht="18" thickBot="1">
      <c r="A693" s="1542" t="s">
        <v>1603</v>
      </c>
      <c r="B693" s="1568" t="s">
        <v>1898</v>
      </c>
      <c r="C693" s="1547" t="s">
        <v>179</v>
      </c>
    </row>
    <row r="694" spans="1:3" ht="18">
      <c r="A694" s="1542" t="s">
        <v>1604</v>
      </c>
      <c r="B694" s="1564" t="s">
        <v>1899</v>
      </c>
      <c r="C694" s="1547" t="s">
        <v>179</v>
      </c>
    </row>
    <row r="695" spans="1:3" ht="18">
      <c r="A695" s="1542" t="s">
        <v>1605</v>
      </c>
      <c r="B695" s="1565" t="s">
        <v>1900</v>
      </c>
      <c r="C695" s="1547" t="s">
        <v>179</v>
      </c>
    </row>
    <row r="696" spans="1:3" ht="18">
      <c r="A696" s="1542" t="s">
        <v>1606</v>
      </c>
      <c r="B696" s="1565" t="s">
        <v>1901</v>
      </c>
      <c r="C696" s="1547" t="s">
        <v>179</v>
      </c>
    </row>
    <row r="697" spans="1:3" ht="18">
      <c r="A697" s="1542" t="s">
        <v>1607</v>
      </c>
      <c r="B697" s="1565" t="s">
        <v>1902</v>
      </c>
      <c r="C697" s="1547" t="s">
        <v>179</v>
      </c>
    </row>
    <row r="698" spans="1:3" ht="18" thickBot="1">
      <c r="A698" s="1542" t="s">
        <v>1608</v>
      </c>
      <c r="B698" s="1573" t="s">
        <v>1903</v>
      </c>
      <c r="C698" s="1547" t="s">
        <v>179</v>
      </c>
    </row>
    <row r="699" spans="1:3" ht="18">
      <c r="A699" s="1542" t="s">
        <v>1609</v>
      </c>
      <c r="B699" s="1564" t="s">
        <v>1904</v>
      </c>
      <c r="C699" s="1547" t="s">
        <v>179</v>
      </c>
    </row>
    <row r="700" spans="1:3" ht="18">
      <c r="A700" s="1542" t="s">
        <v>1610</v>
      </c>
      <c r="B700" s="1565" t="s">
        <v>1905</v>
      </c>
      <c r="C700" s="1547" t="s">
        <v>179</v>
      </c>
    </row>
    <row r="701" spans="1:3" ht="18">
      <c r="A701" s="1542" t="s">
        <v>1611</v>
      </c>
      <c r="B701" s="1565" t="s">
        <v>1906</v>
      </c>
      <c r="C701" s="1547" t="s">
        <v>179</v>
      </c>
    </row>
    <row r="702" spans="1:3" ht="18">
      <c r="A702" s="1542" t="s">
        <v>1612</v>
      </c>
      <c r="B702" s="1565" t="s">
        <v>1907</v>
      </c>
      <c r="C702" s="1547" t="s">
        <v>179</v>
      </c>
    </row>
    <row r="703" spans="1:3" ht="18">
      <c r="A703" s="1542" t="s">
        <v>1613</v>
      </c>
      <c r="B703" s="1565" t="s">
        <v>1908</v>
      </c>
      <c r="C703" s="1547" t="s">
        <v>179</v>
      </c>
    </row>
    <row r="704" spans="1:3" ht="18">
      <c r="A704" s="1542" t="s">
        <v>1614</v>
      </c>
      <c r="B704" s="1565" t="s">
        <v>1909</v>
      </c>
      <c r="C704" s="1547" t="s">
        <v>179</v>
      </c>
    </row>
    <row r="705" spans="1:3" ht="18">
      <c r="A705" s="1542" t="s">
        <v>1615</v>
      </c>
      <c r="B705" s="1565" t="s">
        <v>1910</v>
      </c>
      <c r="C705" s="1547" t="s">
        <v>179</v>
      </c>
    </row>
    <row r="706" spans="1:3" ht="18">
      <c r="A706" s="1542" t="s">
        <v>1616</v>
      </c>
      <c r="B706" s="1565" t="s">
        <v>1911</v>
      </c>
      <c r="C706" s="1547" t="s">
        <v>179</v>
      </c>
    </row>
    <row r="707" spans="1:3" ht="18">
      <c r="A707" s="1542" t="s">
        <v>1617</v>
      </c>
      <c r="B707" s="1565" t="s">
        <v>1912</v>
      </c>
      <c r="C707" s="1547" t="s">
        <v>179</v>
      </c>
    </row>
    <row r="708" spans="1:3" ht="18">
      <c r="A708" s="1542" t="s">
        <v>1618</v>
      </c>
      <c r="B708" s="1565" t="s">
        <v>1913</v>
      </c>
      <c r="C708" s="1547" t="s">
        <v>179</v>
      </c>
    </row>
    <row r="709" spans="1:3" ht="18" thickBot="1">
      <c r="A709" s="1542" t="s">
        <v>1619</v>
      </c>
      <c r="B709" s="1573" t="s">
        <v>1914</v>
      </c>
      <c r="C709" s="1547" t="s">
        <v>179</v>
      </c>
    </row>
    <row r="710" spans="1:3" ht="18">
      <c r="A710" s="1542" t="s">
        <v>1620</v>
      </c>
      <c r="B710" s="1564" t="s">
        <v>1915</v>
      </c>
      <c r="C710" s="1547" t="s">
        <v>179</v>
      </c>
    </row>
    <row r="711" spans="1:3" ht="18">
      <c r="A711" s="1542" t="s">
        <v>1621</v>
      </c>
      <c r="B711" s="1565" t="s">
        <v>1916</v>
      </c>
      <c r="C711" s="1547" t="s">
        <v>179</v>
      </c>
    </row>
    <row r="712" spans="1:3" ht="18">
      <c r="A712" s="1542" t="s">
        <v>1622</v>
      </c>
      <c r="B712" s="1565" t="s">
        <v>1917</v>
      </c>
      <c r="C712" s="1547" t="s">
        <v>179</v>
      </c>
    </row>
    <row r="713" spans="1:3" ht="18">
      <c r="A713" s="1542" t="s">
        <v>1623</v>
      </c>
      <c r="B713" s="1565" t="s">
        <v>1918</v>
      </c>
      <c r="C713" s="1547" t="s">
        <v>179</v>
      </c>
    </row>
    <row r="714" spans="1:3" ht="18">
      <c r="A714" s="1542" t="s">
        <v>1624</v>
      </c>
      <c r="B714" s="1565" t="s">
        <v>1919</v>
      </c>
      <c r="C714" s="1547" t="s">
        <v>179</v>
      </c>
    </row>
    <row r="715" spans="1:3" ht="18">
      <c r="A715" s="1542" t="s">
        <v>1625</v>
      </c>
      <c r="B715" s="1565" t="s">
        <v>1920</v>
      </c>
      <c r="C715" s="1547" t="s">
        <v>179</v>
      </c>
    </row>
    <row r="716" spans="1:3" ht="18">
      <c r="A716" s="1542" t="s">
        <v>1626</v>
      </c>
      <c r="B716" s="1565" t="s">
        <v>1921</v>
      </c>
      <c r="C716" s="1547" t="s">
        <v>179</v>
      </c>
    </row>
    <row r="717" spans="1:3" ht="18">
      <c r="A717" s="1542" t="s">
        <v>1627</v>
      </c>
      <c r="B717" s="1565" t="s">
        <v>1922</v>
      </c>
      <c r="C717" s="1547" t="s">
        <v>179</v>
      </c>
    </row>
    <row r="718" spans="1:3" ht="18">
      <c r="A718" s="1542" t="s">
        <v>1628</v>
      </c>
      <c r="B718" s="1565" t="s">
        <v>1923</v>
      </c>
      <c r="C718" s="1547" t="s">
        <v>179</v>
      </c>
    </row>
    <row r="719" spans="1:3" ht="18" thickBot="1">
      <c r="A719" s="1542" t="s">
        <v>1629</v>
      </c>
      <c r="B719" s="1573" t="s">
        <v>1924</v>
      </c>
      <c r="C719" s="1547" t="s">
        <v>179</v>
      </c>
    </row>
    <row r="720" spans="1:3" ht="18">
      <c r="A720" s="1542" t="s">
        <v>1630</v>
      </c>
      <c r="B720" s="1564" t="s">
        <v>1925</v>
      </c>
      <c r="C720" s="1547" t="s">
        <v>179</v>
      </c>
    </row>
    <row r="721" spans="1:3" ht="18">
      <c r="A721" s="1542" t="s">
        <v>1631</v>
      </c>
      <c r="B721" s="1565" t="s">
        <v>1926</v>
      </c>
      <c r="C721" s="1547" t="s">
        <v>179</v>
      </c>
    </row>
    <row r="722" spans="1:3" ht="18">
      <c r="A722" s="1542" t="s">
        <v>1632</v>
      </c>
      <c r="B722" s="1565" t="s">
        <v>1927</v>
      </c>
      <c r="C722" s="1547" t="s">
        <v>179</v>
      </c>
    </row>
    <row r="723" spans="1:3" ht="18">
      <c r="A723" s="1542" t="s">
        <v>1633</v>
      </c>
      <c r="B723" s="1565" t="s">
        <v>1928</v>
      </c>
      <c r="C723" s="1547" t="s">
        <v>179</v>
      </c>
    </row>
    <row r="724" spans="1:3" ht="18" thickBot="1">
      <c r="A724" s="1542" t="s">
        <v>1634</v>
      </c>
      <c r="B724" s="1573" t="s">
        <v>1929</v>
      </c>
      <c r="C724" s="1547" t="s">
        <v>179</v>
      </c>
    </row>
    <row r="725" spans="1:3" ht="18">
      <c r="A725" s="1574"/>
      <c r="B725" s="1575"/>
      <c r="C725" s="1547"/>
    </row>
    <row r="726" spans="1:3" ht="13.5">
      <c r="A726" s="1576" t="s">
        <v>784</v>
      </c>
      <c r="B726" s="1577" t="s">
        <v>783</v>
      </c>
      <c r="C726" s="1578" t="s">
        <v>784</v>
      </c>
    </row>
    <row r="727" spans="1:3" ht="13.5">
      <c r="A727" s="1579"/>
      <c r="B727" s="1580">
        <v>44227</v>
      </c>
      <c r="C727" s="1579" t="s">
        <v>1635</v>
      </c>
    </row>
    <row r="728" spans="1:3" ht="13.5">
      <c r="A728" s="1579"/>
      <c r="B728" s="1580">
        <v>44255</v>
      </c>
      <c r="C728" s="1579" t="s">
        <v>1636</v>
      </c>
    </row>
    <row r="729" spans="1:3" ht="13.5">
      <c r="A729" s="1579"/>
      <c r="B729" s="1580">
        <v>44286</v>
      </c>
      <c r="C729" s="1579" t="s">
        <v>1637</v>
      </c>
    </row>
    <row r="730" spans="1:3" ht="13.5">
      <c r="A730" s="1579"/>
      <c r="B730" s="1580">
        <v>44316</v>
      </c>
      <c r="C730" s="1579" t="s">
        <v>1638</v>
      </c>
    </row>
    <row r="731" spans="1:3" ht="13.5">
      <c r="A731" s="1579"/>
      <c r="B731" s="1580">
        <v>44347</v>
      </c>
      <c r="C731" s="1579" t="s">
        <v>1639</v>
      </c>
    </row>
    <row r="732" spans="1:3" ht="13.5">
      <c r="A732" s="1579"/>
      <c r="B732" s="1580">
        <v>44377</v>
      </c>
      <c r="C732" s="1579" t="s">
        <v>1640</v>
      </c>
    </row>
    <row r="733" spans="1:3" ht="13.5">
      <c r="A733" s="1579"/>
      <c r="B733" s="1580">
        <v>44408</v>
      </c>
      <c r="C733" s="1579" t="s">
        <v>1641</v>
      </c>
    </row>
    <row r="734" spans="1:3" ht="13.5">
      <c r="A734" s="1579"/>
      <c r="B734" s="1580">
        <v>44439</v>
      </c>
      <c r="C734" s="1579" t="s">
        <v>1642</v>
      </c>
    </row>
    <row r="735" spans="1:3" ht="13.5">
      <c r="A735" s="1579"/>
      <c r="B735" s="1580">
        <v>44469</v>
      </c>
      <c r="C735" s="1579" t="s">
        <v>1643</v>
      </c>
    </row>
    <row r="736" spans="1:3" ht="13.5">
      <c r="A736" s="1579"/>
      <c r="B736" s="1580">
        <v>44500</v>
      </c>
      <c r="C736" s="1579" t="s">
        <v>1644</v>
      </c>
    </row>
    <row r="737" spans="1:3" ht="13.5">
      <c r="A737" s="1579"/>
      <c r="B737" s="1580">
        <v>44530</v>
      </c>
      <c r="C737" s="1579" t="s">
        <v>1645</v>
      </c>
    </row>
    <row r="738" spans="1:3" ht="13.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2021-07-16T11:46:41Z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